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cheidungskostenrechner" sheetId="1" r:id="rId1"/>
  </sheets>
  <definedNames/>
  <calcPr fullCalcOnLoad="1"/>
</workbook>
</file>

<file path=xl/sharedStrings.xml><?xml version="1.0" encoding="utf-8"?>
<sst xmlns="http://schemas.openxmlformats.org/spreadsheetml/2006/main" count="51" uniqueCount="36">
  <si>
    <t>1 RVG-Gebühr</t>
  </si>
  <si>
    <t>1 Gerichtsgebühr</t>
  </si>
  <si>
    <t>Gegenstandswert</t>
  </si>
  <si>
    <t>monatliches Nettoeinkommen Ehemann</t>
  </si>
  <si>
    <t>Vergünstigtes Verfahren mit 30% Reduzierung</t>
  </si>
  <si>
    <t>monatliches Nettoeinkommen Ehefrau</t>
  </si>
  <si>
    <t>Rechtsanwaltsgebühren</t>
  </si>
  <si>
    <t>Gerichtsgebühren</t>
  </si>
  <si>
    <t>Gesamteinkommen</t>
  </si>
  <si>
    <t>500 000</t>
  </si>
  <si>
    <t>Soll/muss der Versorgungsausgleich durchgeführt werden?</t>
  </si>
  <si>
    <t>Ja</t>
  </si>
  <si>
    <t>Rechtsanwaltsgebühren nach dem RVG</t>
  </si>
  <si>
    <t>1,3 Verfahrensgebühr</t>
  </si>
  <si>
    <t>1,2 Terminsgebühr</t>
  </si>
  <si>
    <t>Post- und Telekommunikationspauschale</t>
  </si>
  <si>
    <t>Zwischensumme</t>
  </si>
  <si>
    <t xml:space="preserve">zzgl. 19% Mehrwertsteuer </t>
  </si>
  <si>
    <t>Gesamtkosten</t>
  </si>
  <si>
    <t>50% der Gerichtsgebühren sind vom Antragsgegner zu erstatten</t>
  </si>
  <si>
    <t>verbleibende Kosten</t>
  </si>
  <si>
    <t>© Copyright Dr. jur. Lars Erdmann</t>
  </si>
  <si>
    <t>www.ra-erdmann.com</t>
  </si>
  <si>
    <t>Rechtsanwaltskanzlei Dr. Erdmann</t>
  </si>
  <si>
    <t>info@ra-erdmann.com</t>
  </si>
  <si>
    <t>Goethering 3</t>
  </si>
  <si>
    <t>Tel.: 0541 600 187 20</t>
  </si>
  <si>
    <t>49074 Osnabrück</t>
  </si>
  <si>
    <t>Fax: 0541 600 187 28</t>
  </si>
  <si>
    <t> </t>
  </si>
  <si>
    <t>Gesamtgegenstandswert* bei streitigem Scheidungsverfahren:</t>
  </si>
  <si>
    <t>Gesamtgegenstandswert* bei möglicher Vergünstigung durch einvernehmliche Scheidung:</t>
  </si>
  <si>
    <t>*die Berechnung ist nur möglich bis zu einem Gegenstandswert von 500.000,00 €</t>
  </si>
  <si>
    <t>Verfahrens- und Gerichtskosten im Scheidungsverfahren nach dem Gegenstandswert gem. RVG</t>
  </si>
  <si>
    <t>zzgl. 2,0 Gerichtsgebühren</t>
  </si>
  <si>
    <t xml:space="preserve">Für die Kosten des Scheidungsverfahrens ist der Gegenstandswert entscheidend. Dieser ist nicht gleichbedeutetend mit den Kosten des Scheidungsverfahrens. Er wird nur zur Berechnung der Kosten benötigt. Der Gegenstandswert ermittelt sich aus dem dreifachen Nettoeinkommen beider Ehegatten. Muss noch ein Versorgungsausgleichsverfahren durchgeführt werden und werden dabei nicht mehr als 10.000,00 € an Rentenansprüchen ausgeglichen, erhöht sich der Gegenstandswert wiederum um weitere 1.000,00 €. Bei einer einvernehmlichen Scheidung kann der Gegenstandswert des Scheidungsverfahrens um 20% reduziert werden.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</si>
</sst>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0&quot; €&quot;"/>
    <numFmt numFmtId="166" formatCode="#,##0.00\ [$€-407];[Red]\-#,##0.00\ [$€-407]"/>
    <numFmt numFmtId="167" formatCode="#,##0.00\ &quot;€&quot;"/>
  </numFmts>
  <fonts count="22">
    <font>
      <sz val="10"/>
      <name val="Arial"/>
      <family val="2"/>
    </font>
    <font>
      <sz val="10"/>
      <color indexed="63"/>
      <name val="Arial"/>
      <family val="2"/>
    </font>
    <font>
      <b/>
      <u val="single"/>
      <sz val="15"/>
      <color indexed="53"/>
      <name val="Arial"/>
      <family val="2"/>
    </font>
    <font>
      <b/>
      <sz val="11"/>
      <color indexed="8"/>
      <name val="Arial"/>
      <family val="2"/>
    </font>
    <font>
      <b/>
      <sz val="11"/>
      <color indexed="63"/>
      <name val="Arial"/>
      <family val="2"/>
    </font>
    <font>
      <sz val="11"/>
      <color indexed="63"/>
      <name val="Arial"/>
      <family val="2"/>
    </font>
    <font>
      <b/>
      <sz val="11"/>
      <name val="Arial"/>
      <family val="2"/>
    </font>
    <font>
      <b/>
      <sz val="12"/>
      <color indexed="63"/>
      <name val="Arial"/>
      <family val="2"/>
    </font>
    <font>
      <sz val="9"/>
      <name val="Arial"/>
      <family val="2"/>
    </font>
    <font>
      <u val="single"/>
      <sz val="12"/>
      <name val="Arial"/>
      <family val="2"/>
    </font>
    <font>
      <sz val="12"/>
      <name val="Arial"/>
      <family val="2"/>
    </font>
    <font>
      <sz val="12"/>
      <color indexed="63"/>
      <name val="Arial"/>
      <family val="2"/>
    </font>
    <font>
      <sz val="11"/>
      <name val="Arial"/>
      <family val="2"/>
    </font>
    <font>
      <b/>
      <u val="single"/>
      <sz val="11"/>
      <name val="Arial"/>
      <family val="2"/>
    </font>
    <font>
      <b/>
      <u val="single"/>
      <sz val="11"/>
      <color indexed="63"/>
      <name val="Arial"/>
      <family val="2"/>
    </font>
    <font>
      <sz val="10"/>
      <color indexed="23"/>
      <name val="Arial"/>
      <family val="2"/>
    </font>
    <font>
      <b/>
      <u val="single"/>
      <sz val="10"/>
      <color indexed="63"/>
      <name val="Arial"/>
      <family val="2"/>
    </font>
    <font>
      <u val="single"/>
      <sz val="10"/>
      <color indexed="12"/>
      <name val="Arial"/>
      <family val="2"/>
    </font>
    <font>
      <sz val="10"/>
      <color indexed="9"/>
      <name val="Arial"/>
      <family val="2"/>
    </font>
    <font>
      <sz val="15"/>
      <color indexed="9"/>
      <name val="Arial"/>
      <family val="2"/>
    </font>
    <font>
      <sz val="8"/>
      <name val="Arial"/>
      <family val="2"/>
    </font>
    <font>
      <b/>
      <sz val="10"/>
      <color indexed="9"/>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s>
  <borders count="2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medium">
        <color indexed="8"/>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0" fontId="17"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11">
    <xf numFmtId="0" fontId="0" fillId="0" borderId="0" xfId="0" applyAlignment="1">
      <alignment/>
    </xf>
    <xf numFmtId="0" fontId="0" fillId="2" borderId="0" xfId="0" applyFont="1" applyFill="1" applyAlignment="1" applyProtection="1">
      <alignment/>
      <protection hidden="1"/>
    </xf>
    <xf numFmtId="0" fontId="18" fillId="2" borderId="0" xfId="0" applyFont="1" applyFill="1" applyBorder="1" applyAlignment="1" applyProtection="1">
      <alignment/>
      <protection hidden="1"/>
    </xf>
    <xf numFmtId="0" fontId="1" fillId="3" borderId="1" xfId="0" applyFont="1" applyFill="1" applyBorder="1" applyAlignment="1" applyProtection="1">
      <alignment/>
      <protection hidden="1"/>
    </xf>
    <xf numFmtId="0" fontId="1" fillId="3" borderId="2" xfId="0" applyFont="1" applyFill="1" applyBorder="1" applyAlignment="1" applyProtection="1">
      <alignment/>
      <protection hidden="1"/>
    </xf>
    <xf numFmtId="0" fontId="1" fillId="3" borderId="3" xfId="0" applyFont="1" applyFill="1" applyBorder="1" applyAlignment="1" applyProtection="1">
      <alignment/>
      <protection hidden="1"/>
    </xf>
    <xf numFmtId="0" fontId="0" fillId="0" borderId="0" xfId="0" applyFont="1" applyAlignment="1" applyProtection="1">
      <alignment/>
      <protection hidden="1"/>
    </xf>
    <xf numFmtId="0" fontId="1" fillId="3" borderId="4" xfId="0" applyFont="1" applyFill="1" applyBorder="1" applyAlignment="1" applyProtection="1">
      <alignment/>
      <protection hidden="1"/>
    </xf>
    <xf numFmtId="0" fontId="19" fillId="2" borderId="0" xfId="0" applyFont="1" applyFill="1" applyBorder="1" applyAlignment="1" applyProtection="1">
      <alignment horizontal="center"/>
      <protection hidden="1"/>
    </xf>
    <xf numFmtId="0" fontId="1" fillId="3" borderId="0" xfId="0" applyFont="1" applyFill="1" applyBorder="1" applyAlignment="1" applyProtection="1">
      <alignment/>
      <protection hidden="1"/>
    </xf>
    <xf numFmtId="0" fontId="1" fillId="3" borderId="5" xfId="0" applyFont="1" applyFill="1" applyBorder="1" applyAlignment="1" applyProtection="1">
      <alignment/>
      <protection hidden="1"/>
    </xf>
    <xf numFmtId="0" fontId="3" fillId="3" borderId="6" xfId="0" applyFont="1" applyFill="1" applyBorder="1" applyAlignment="1" applyProtection="1">
      <alignment horizontal="center" vertical="center" wrapText="1"/>
      <protection hidden="1"/>
    </xf>
    <xf numFmtId="167" fontId="4" fillId="2" borderId="6" xfId="17" applyNumberFormat="1" applyFont="1" applyFill="1" applyBorder="1" applyAlignment="1" applyProtection="1">
      <alignment horizontal="center" vertical="center"/>
      <protection hidden="1" locked="0"/>
    </xf>
    <xf numFmtId="0" fontId="5" fillId="3" borderId="0" xfId="0" applyFont="1" applyFill="1" applyBorder="1" applyAlignment="1" applyProtection="1">
      <alignment vertical="center"/>
      <protection hidden="1"/>
    </xf>
    <xf numFmtId="0" fontId="4" fillId="3" borderId="0"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6" xfId="0" applyFont="1" applyFill="1" applyBorder="1" applyAlignment="1" applyProtection="1">
      <alignment vertical="center" wrapText="1"/>
      <protection hidden="1"/>
    </xf>
    <xf numFmtId="164" fontId="5" fillId="3" borderId="6" xfId="0" applyNumberFormat="1" applyFont="1" applyFill="1" applyBorder="1" applyAlignment="1" applyProtection="1">
      <alignment horizontal="center" vertical="center"/>
      <protection hidden="1"/>
    </xf>
    <xf numFmtId="166" fontId="1" fillId="3" borderId="0" xfId="0" applyNumberFormat="1" applyFont="1" applyFill="1" applyBorder="1" applyAlignment="1" applyProtection="1">
      <alignment wrapText="1"/>
      <protection hidden="1"/>
    </xf>
    <xf numFmtId="0" fontId="6" fillId="3" borderId="6"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protection hidden="1" locked="0"/>
    </xf>
    <xf numFmtId="0" fontId="1" fillId="3" borderId="0" xfId="0" applyFont="1" applyFill="1" applyBorder="1" applyAlignment="1" applyProtection="1">
      <alignment horizontal="center" wrapText="1"/>
      <protection hidden="1"/>
    </xf>
    <xf numFmtId="0" fontId="8" fillId="3" borderId="6" xfId="0" applyFont="1" applyFill="1" applyBorder="1" applyAlignment="1" applyProtection="1">
      <alignment horizontal="center" vertical="center" wrapText="1"/>
      <protection hidden="1"/>
    </xf>
    <xf numFmtId="166" fontId="8" fillId="3" borderId="6" xfId="0" applyNumberFormat="1" applyFont="1" applyFill="1" applyBorder="1" applyAlignment="1" applyProtection="1">
      <alignment horizontal="center" vertical="center" wrapText="1"/>
      <protection hidden="1"/>
    </xf>
    <xf numFmtId="166" fontId="8" fillId="3" borderId="0" xfId="0" applyNumberFormat="1"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protection hidden="1"/>
    </xf>
    <xf numFmtId="166" fontId="4" fillId="3" borderId="0" xfId="0" applyNumberFormat="1" applyFont="1" applyFill="1" applyBorder="1" applyAlignment="1" applyProtection="1">
      <alignment vertical="center" wrapText="1"/>
      <protection hidden="1"/>
    </xf>
    <xf numFmtId="0" fontId="1" fillId="3" borderId="7" xfId="0" applyFont="1" applyFill="1" applyBorder="1" applyAlignment="1" applyProtection="1">
      <alignment/>
      <protection hidden="1"/>
    </xf>
    <xf numFmtId="0" fontId="1" fillId="3" borderId="8" xfId="0" applyFont="1" applyFill="1" applyBorder="1" applyAlignment="1" applyProtection="1">
      <alignment/>
      <protection hidden="1"/>
    </xf>
    <xf numFmtId="0" fontId="1" fillId="3" borderId="9" xfId="0" applyFont="1" applyFill="1" applyBorder="1" applyAlignment="1" applyProtection="1">
      <alignment/>
      <protection hidden="1"/>
    </xf>
    <xf numFmtId="0" fontId="1" fillId="3" borderId="10" xfId="0" applyFont="1" applyFill="1" applyBorder="1" applyAlignment="1" applyProtection="1">
      <alignment/>
      <protection hidden="1"/>
    </xf>
    <xf numFmtId="0" fontId="9" fillId="3" borderId="0" xfId="0" applyFont="1" applyFill="1" applyBorder="1" applyAlignment="1" applyProtection="1">
      <alignment/>
      <protection hidden="1"/>
    </xf>
    <xf numFmtId="166" fontId="10" fillId="3" borderId="0" xfId="0" applyNumberFormat="1" applyFont="1" applyFill="1" applyBorder="1" applyAlignment="1" applyProtection="1">
      <alignment/>
      <protection hidden="1"/>
    </xf>
    <xf numFmtId="166" fontId="10" fillId="3" borderId="11" xfId="0" applyNumberFormat="1" applyFont="1" applyFill="1" applyBorder="1" applyAlignment="1" applyProtection="1">
      <alignment wrapText="1"/>
      <protection hidden="1"/>
    </xf>
    <xf numFmtId="166" fontId="10" fillId="3" borderId="0" xfId="0" applyNumberFormat="1" applyFont="1" applyFill="1" applyBorder="1" applyAlignment="1" applyProtection="1">
      <alignment wrapText="1"/>
      <protection hidden="1"/>
    </xf>
    <xf numFmtId="0" fontId="0" fillId="3" borderId="10" xfId="0" applyFont="1" applyFill="1" applyBorder="1" applyAlignment="1" applyProtection="1">
      <alignment/>
      <protection hidden="1"/>
    </xf>
    <xf numFmtId="166" fontId="11" fillId="3" borderId="11" xfId="0" applyNumberFormat="1" applyFont="1" applyFill="1" applyBorder="1" applyAlignment="1" applyProtection="1">
      <alignment/>
      <protection hidden="1"/>
    </xf>
    <xf numFmtId="0" fontId="12" fillId="3" borderId="0" xfId="0" applyFont="1" applyFill="1" applyBorder="1" applyAlignment="1" applyProtection="1">
      <alignment/>
      <protection hidden="1"/>
    </xf>
    <xf numFmtId="166" fontId="12" fillId="3" borderId="12" xfId="0" applyNumberFormat="1" applyFont="1" applyFill="1" applyBorder="1" applyAlignment="1" applyProtection="1">
      <alignment/>
      <protection hidden="1"/>
    </xf>
    <xf numFmtId="166" fontId="5" fillId="3" borderId="11" xfId="0" applyNumberFormat="1" applyFont="1" applyFill="1" applyBorder="1" applyAlignment="1" applyProtection="1">
      <alignment/>
      <protection hidden="1"/>
    </xf>
    <xf numFmtId="166" fontId="12" fillId="3" borderId="0" xfId="0" applyNumberFormat="1" applyFont="1" applyFill="1" applyBorder="1" applyAlignment="1" applyProtection="1">
      <alignment/>
      <protection hidden="1"/>
    </xf>
    <xf numFmtId="0" fontId="12" fillId="3" borderId="0" xfId="0" applyFont="1" applyFill="1" applyBorder="1" applyAlignment="1" applyProtection="1">
      <alignment wrapText="1"/>
      <protection hidden="1"/>
    </xf>
    <xf numFmtId="166" fontId="12" fillId="3" borderId="13" xfId="0" applyNumberFormat="1" applyFont="1" applyFill="1" applyBorder="1" applyAlignment="1" applyProtection="1">
      <alignment wrapText="1"/>
      <protection hidden="1"/>
    </xf>
    <xf numFmtId="166" fontId="10" fillId="3" borderId="11" xfId="0" applyNumberFormat="1" applyFont="1" applyFill="1" applyBorder="1" applyAlignment="1" applyProtection="1">
      <alignment/>
      <protection hidden="1"/>
    </xf>
    <xf numFmtId="166" fontId="5" fillId="3" borderId="11" xfId="0" applyNumberFormat="1" applyFont="1" applyFill="1" applyBorder="1" applyAlignment="1" applyProtection="1">
      <alignment wrapText="1"/>
      <protection hidden="1"/>
    </xf>
    <xf numFmtId="166" fontId="0" fillId="3" borderId="11" xfId="0" applyNumberFormat="1" applyFont="1" applyFill="1" applyBorder="1" applyAlignment="1" applyProtection="1">
      <alignment/>
      <protection hidden="1"/>
    </xf>
    <xf numFmtId="166" fontId="0" fillId="3" borderId="0" xfId="0" applyNumberFormat="1" applyFont="1" applyFill="1" applyBorder="1" applyAlignment="1" applyProtection="1">
      <alignment/>
      <protection hidden="1"/>
    </xf>
    <xf numFmtId="166" fontId="1" fillId="3" borderId="10" xfId="0" applyNumberFormat="1" applyFont="1" applyFill="1" applyBorder="1" applyAlignment="1" applyProtection="1">
      <alignment/>
      <protection hidden="1"/>
    </xf>
    <xf numFmtId="166" fontId="12" fillId="3" borderId="14" xfId="0" applyNumberFormat="1" applyFont="1" applyFill="1" applyBorder="1" applyAlignment="1" applyProtection="1">
      <alignment/>
      <protection hidden="1"/>
    </xf>
    <xf numFmtId="166" fontId="6" fillId="3" borderId="0" xfId="0" applyNumberFormat="1" applyFont="1" applyFill="1" applyBorder="1" applyAlignment="1" applyProtection="1">
      <alignment/>
      <protection hidden="1"/>
    </xf>
    <xf numFmtId="0" fontId="0" fillId="3" borderId="11" xfId="0" applyFont="1" applyFill="1" applyBorder="1" applyAlignment="1" applyProtection="1">
      <alignment/>
      <protection hidden="1"/>
    </xf>
    <xf numFmtId="0" fontId="0" fillId="3" borderId="0" xfId="0" applyFont="1" applyFill="1" applyBorder="1" applyAlignment="1" applyProtection="1">
      <alignment/>
      <protection hidden="1"/>
    </xf>
    <xf numFmtId="166" fontId="4" fillId="3" borderId="11" xfId="0" applyNumberFormat="1" applyFont="1" applyFill="1" applyBorder="1" applyAlignment="1" applyProtection="1">
      <alignment/>
      <protection hidden="1"/>
    </xf>
    <xf numFmtId="0" fontId="13" fillId="3" borderId="0" xfId="0" applyFont="1" applyFill="1" applyBorder="1" applyAlignment="1" applyProtection="1">
      <alignment/>
      <protection hidden="1"/>
    </xf>
    <xf numFmtId="166" fontId="13" fillId="3" borderId="0" xfId="0" applyNumberFormat="1" applyFont="1" applyFill="1" applyBorder="1" applyAlignment="1" applyProtection="1">
      <alignment/>
      <protection hidden="1"/>
    </xf>
    <xf numFmtId="166" fontId="14" fillId="3" borderId="11" xfId="0" applyNumberFormat="1" applyFont="1" applyFill="1" applyBorder="1" applyAlignment="1" applyProtection="1">
      <alignment/>
      <protection hidden="1"/>
    </xf>
    <xf numFmtId="166" fontId="1" fillId="3" borderId="0" xfId="0" applyNumberFormat="1" applyFont="1" applyFill="1" applyBorder="1" applyAlignment="1" applyProtection="1">
      <alignment/>
      <protection hidden="1"/>
    </xf>
    <xf numFmtId="0" fontId="15" fillId="3" borderId="11" xfId="0" applyFont="1" applyFill="1" applyBorder="1" applyAlignment="1" applyProtection="1">
      <alignment/>
      <protection hidden="1"/>
    </xf>
    <xf numFmtId="0" fontId="15" fillId="3" borderId="0" xfId="0" applyFont="1" applyFill="1" applyBorder="1" applyAlignment="1" applyProtection="1">
      <alignment/>
      <protection hidden="1"/>
    </xf>
    <xf numFmtId="0" fontId="15" fillId="3" borderId="10" xfId="0" applyFont="1" applyFill="1" applyBorder="1" applyAlignment="1" applyProtection="1">
      <alignment/>
      <protection hidden="1"/>
    </xf>
    <xf numFmtId="0" fontId="1" fillId="3" borderId="11" xfId="0" applyFont="1" applyFill="1" applyBorder="1" applyAlignment="1" applyProtection="1">
      <alignment/>
      <protection hidden="1"/>
    </xf>
    <xf numFmtId="166" fontId="1" fillId="3" borderId="15" xfId="0" applyNumberFormat="1" applyFont="1" applyFill="1" applyBorder="1" applyAlignment="1" applyProtection="1">
      <alignment/>
      <protection hidden="1"/>
    </xf>
    <xf numFmtId="166" fontId="13" fillId="3" borderId="12" xfId="0" applyNumberFormat="1" applyFont="1" applyFill="1" applyBorder="1" applyAlignment="1" applyProtection="1">
      <alignment/>
      <protection hidden="1"/>
    </xf>
    <xf numFmtId="0" fontId="0" fillId="3" borderId="16" xfId="0" applyFont="1" applyFill="1" applyBorder="1" applyAlignment="1" applyProtection="1">
      <alignment/>
      <protection hidden="1"/>
    </xf>
    <xf numFmtId="0" fontId="0" fillId="3" borderId="0" xfId="0" applyFont="1" applyFill="1" applyBorder="1" applyAlignment="1" applyProtection="1">
      <alignment/>
      <protection hidden="1"/>
    </xf>
    <xf numFmtId="0" fontId="0" fillId="3" borderId="15" xfId="0" applyFont="1" applyFill="1" applyBorder="1" applyAlignment="1" applyProtection="1">
      <alignment/>
      <protection hidden="1"/>
    </xf>
    <xf numFmtId="0" fontId="1" fillId="3" borderId="16" xfId="0" applyFont="1" applyFill="1" applyBorder="1" applyAlignment="1" applyProtection="1">
      <alignment/>
      <protection hidden="1"/>
    </xf>
    <xf numFmtId="0" fontId="1" fillId="3" borderId="4" xfId="0" applyFont="1" applyFill="1" applyBorder="1" applyAlignment="1" applyProtection="1">
      <alignment wrapText="1"/>
      <protection hidden="1"/>
    </xf>
    <xf numFmtId="0" fontId="16" fillId="3" borderId="4" xfId="0" applyFont="1" applyFill="1" applyBorder="1" applyAlignment="1" applyProtection="1">
      <alignment/>
      <protection hidden="1"/>
    </xf>
    <xf numFmtId="0" fontId="0" fillId="4" borderId="4" xfId="0" applyFont="1" applyFill="1" applyBorder="1" applyAlignment="1" applyProtection="1">
      <alignment wrapText="1"/>
      <protection hidden="1"/>
    </xf>
    <xf numFmtId="164" fontId="0" fillId="4" borderId="0" xfId="17" applyFont="1" applyFill="1" applyBorder="1" applyAlignment="1" applyProtection="1">
      <alignment/>
      <protection hidden="1"/>
    </xf>
    <xf numFmtId="0" fontId="0" fillId="5" borderId="0" xfId="0" applyFont="1" applyFill="1" applyBorder="1" applyAlignment="1" applyProtection="1">
      <alignment/>
      <protection hidden="1"/>
    </xf>
    <xf numFmtId="0" fontId="17" fillId="5" borderId="0" xfId="18" applyNumberFormat="1" applyFont="1" applyFill="1" applyBorder="1" applyAlignment="1" applyProtection="1">
      <alignment/>
      <protection hidden="1"/>
    </xf>
    <xf numFmtId="0" fontId="0" fillId="4" borderId="0" xfId="0" applyFont="1" applyFill="1" applyBorder="1" applyAlignment="1" applyProtection="1">
      <alignment/>
      <protection hidden="1"/>
    </xf>
    <xf numFmtId="0" fontId="0" fillId="4" borderId="5" xfId="0" applyFont="1" applyFill="1" applyBorder="1" applyAlignment="1" applyProtection="1">
      <alignment/>
      <protection hidden="1"/>
    </xf>
    <xf numFmtId="0" fontId="0" fillId="4" borderId="4" xfId="0" applyFont="1" applyFill="1" applyBorder="1" applyAlignment="1" applyProtection="1">
      <alignment/>
      <protection hidden="1"/>
    </xf>
    <xf numFmtId="166" fontId="18" fillId="2" borderId="0" xfId="0" applyNumberFormat="1" applyFont="1" applyFill="1" applyBorder="1" applyAlignment="1" applyProtection="1">
      <alignment wrapText="1"/>
      <protection hidden="1"/>
    </xf>
    <xf numFmtId="0" fontId="0" fillId="4" borderId="17" xfId="0" applyFont="1" applyFill="1" applyBorder="1" applyAlignment="1" applyProtection="1">
      <alignment/>
      <protection hidden="1"/>
    </xf>
    <xf numFmtId="0" fontId="0" fillId="4" borderId="18" xfId="0" applyFont="1" applyFill="1" applyBorder="1" applyAlignment="1" applyProtection="1">
      <alignment/>
      <protection hidden="1"/>
    </xf>
    <xf numFmtId="0" fontId="20" fillId="4" borderId="18" xfId="0" applyFont="1" applyFill="1" applyBorder="1" applyAlignment="1" applyProtection="1">
      <alignment/>
      <protection hidden="1"/>
    </xf>
    <xf numFmtId="0" fontId="0" fillId="4" borderId="19" xfId="0" applyFont="1" applyFill="1" applyBorder="1" applyAlignment="1" applyProtection="1">
      <alignment/>
      <protection hidden="1"/>
    </xf>
    <xf numFmtId="166" fontId="0" fillId="2" borderId="0" xfId="0" applyNumberFormat="1" applyFont="1" applyFill="1" applyAlignment="1" applyProtection="1">
      <alignment/>
      <protection hidden="1"/>
    </xf>
    <xf numFmtId="0" fontId="0" fillId="2" borderId="0" xfId="0" applyFont="1" applyFill="1" applyAlignment="1" applyProtection="1">
      <alignment wrapText="1"/>
      <protection hidden="1"/>
    </xf>
    <xf numFmtId="164" fontId="0" fillId="2" borderId="0" xfId="0" applyNumberFormat="1" applyFont="1" applyFill="1" applyAlignment="1" applyProtection="1">
      <alignment/>
      <protection hidden="1"/>
    </xf>
    <xf numFmtId="0" fontId="0" fillId="2" borderId="0" xfId="0" applyFont="1" applyFill="1" applyBorder="1" applyAlignment="1" applyProtection="1">
      <alignment/>
      <protection hidden="1"/>
    </xf>
    <xf numFmtId="166" fontId="0" fillId="0" borderId="0" xfId="0" applyNumberFormat="1" applyFont="1" applyBorder="1" applyAlignment="1" applyProtection="1">
      <alignment wrapText="1"/>
      <protection hidden="1"/>
    </xf>
    <xf numFmtId="0" fontId="18" fillId="2" borderId="0" xfId="0" applyFont="1" applyFill="1" applyBorder="1" applyAlignment="1" applyProtection="1">
      <alignment/>
      <protection hidden="1"/>
    </xf>
    <xf numFmtId="0" fontId="18" fillId="2" borderId="0" xfId="0" applyFont="1" applyFill="1" applyAlignment="1" applyProtection="1">
      <alignment/>
      <protection hidden="1"/>
    </xf>
    <xf numFmtId="0" fontId="18" fillId="2" borderId="0" xfId="0" applyFont="1" applyFill="1" applyBorder="1" applyAlignment="1" applyProtection="1">
      <alignment wrapText="1"/>
      <protection hidden="1"/>
    </xf>
    <xf numFmtId="164" fontId="18" fillId="2" borderId="0" xfId="0" applyNumberFormat="1" applyFont="1" applyFill="1" applyBorder="1" applyAlignment="1" applyProtection="1">
      <alignment/>
      <protection hidden="1"/>
    </xf>
    <xf numFmtId="0" fontId="18" fillId="6" borderId="0" xfId="0" applyFont="1" applyFill="1" applyBorder="1" applyAlignment="1" applyProtection="1">
      <alignment/>
      <protection hidden="1"/>
    </xf>
    <xf numFmtId="0" fontId="18" fillId="0" borderId="0" xfId="0" applyFont="1" applyAlignment="1" applyProtection="1">
      <alignment/>
      <protection hidden="1"/>
    </xf>
    <xf numFmtId="0" fontId="21" fillId="2" borderId="0" xfId="0" applyFont="1" applyFill="1" applyBorder="1" applyAlignment="1" applyProtection="1">
      <alignment wrapText="1"/>
      <protection hidden="1"/>
    </xf>
    <xf numFmtId="165" fontId="21" fillId="2" borderId="0" xfId="0" applyNumberFormat="1" applyFont="1" applyFill="1" applyBorder="1" applyAlignment="1" applyProtection="1">
      <alignment/>
      <protection hidden="1"/>
    </xf>
    <xf numFmtId="166" fontId="21" fillId="2" borderId="0" xfId="0" applyNumberFormat="1" applyFont="1" applyFill="1" applyBorder="1" applyAlignment="1" applyProtection="1">
      <alignment/>
      <protection hidden="1"/>
    </xf>
    <xf numFmtId="166" fontId="21" fillId="6" borderId="0" xfId="0" applyNumberFormat="1" applyFont="1" applyFill="1" applyBorder="1" applyAlignment="1" applyProtection="1">
      <alignment/>
      <protection hidden="1"/>
    </xf>
    <xf numFmtId="166" fontId="18" fillId="2" borderId="0" xfId="0" applyNumberFormat="1" applyFont="1" applyFill="1" applyBorder="1" applyAlignment="1" applyProtection="1">
      <alignment/>
      <protection hidden="1"/>
    </xf>
    <xf numFmtId="166" fontId="18" fillId="6" borderId="0" xfId="0" applyNumberFormat="1" applyFont="1" applyFill="1" applyBorder="1" applyAlignment="1" applyProtection="1">
      <alignment/>
      <protection hidden="1"/>
    </xf>
    <xf numFmtId="165" fontId="18" fillId="2" borderId="0" xfId="0" applyNumberFormat="1" applyFont="1" applyFill="1" applyBorder="1" applyAlignment="1" applyProtection="1">
      <alignment horizontal="center" vertical="top" wrapText="1"/>
      <protection hidden="1"/>
    </xf>
    <xf numFmtId="166" fontId="18" fillId="6" borderId="0" xfId="0" applyNumberFormat="1" applyFont="1" applyFill="1" applyBorder="1" applyAlignment="1" applyProtection="1">
      <alignment horizontal="center" vertical="top" wrapText="1"/>
      <protection hidden="1"/>
    </xf>
    <xf numFmtId="166" fontId="18" fillId="2" borderId="0" xfId="0" applyNumberFormat="1" applyFont="1" applyFill="1" applyBorder="1" applyAlignment="1" applyProtection="1">
      <alignment horizontal="center" vertical="top" wrapText="1"/>
      <protection hidden="1"/>
    </xf>
    <xf numFmtId="166" fontId="18" fillId="2" borderId="0" xfId="0" applyNumberFormat="1" applyFont="1" applyFill="1" applyAlignment="1" applyProtection="1">
      <alignment wrapText="1"/>
      <protection hidden="1"/>
    </xf>
    <xf numFmtId="0" fontId="18" fillId="2" borderId="0" xfId="0" applyFont="1" applyFill="1" applyBorder="1" applyAlignment="1" applyProtection="1">
      <alignment horizontal="center" vertical="top" wrapText="1"/>
      <protection hidden="1"/>
    </xf>
    <xf numFmtId="166" fontId="18" fillId="6" borderId="0" xfId="0" applyNumberFormat="1" applyFont="1" applyFill="1" applyBorder="1" applyAlignment="1" applyProtection="1">
      <alignment wrapText="1"/>
      <protection hidden="1"/>
    </xf>
    <xf numFmtId="166" fontId="18" fillId="0" borderId="0" xfId="0" applyNumberFormat="1" applyFont="1" applyAlignment="1" applyProtection="1">
      <alignment wrapText="1"/>
      <protection hidden="1"/>
    </xf>
    <xf numFmtId="0" fontId="18" fillId="6" borderId="0" xfId="0" applyFont="1" applyFill="1" applyBorder="1" applyAlignment="1" applyProtection="1">
      <alignment/>
      <protection hidden="1"/>
    </xf>
    <xf numFmtId="0" fontId="18" fillId="0" borderId="0" xfId="0" applyFont="1" applyAlignment="1" applyProtection="1">
      <alignment/>
      <protection hidden="1"/>
    </xf>
    <xf numFmtId="0" fontId="18" fillId="0" borderId="0" xfId="0" applyFont="1" applyAlignment="1" applyProtection="1">
      <alignment horizontal="center" vertical="top" wrapText="1"/>
      <protection hidden="1"/>
    </xf>
    <xf numFmtId="0" fontId="2" fillId="3" borderId="0" xfId="0" applyFont="1" applyFill="1" applyBorder="1" applyAlignment="1" applyProtection="1">
      <alignment horizontal="left"/>
      <protection hidden="1"/>
    </xf>
    <xf numFmtId="0" fontId="2" fillId="3" borderId="5" xfId="0" applyFont="1" applyFill="1" applyBorder="1" applyAlignment="1" applyProtection="1">
      <alignment horizontal="left"/>
      <protection hidden="1"/>
    </xf>
    <xf numFmtId="0" fontId="0" fillId="3" borderId="6" xfId="0" applyFont="1" applyFill="1" applyBorder="1" applyAlignment="1" applyProtection="1">
      <alignment horizontal="center" vertical="center" wrapText="1"/>
      <protection hidden="1"/>
    </xf>
  </cellXfs>
  <cellStyles count="8">
    <cellStyle name="Normal" xfId="0"/>
    <cellStyle name="Comma" xfId="15"/>
    <cellStyle name="Comma [0]" xfId="16"/>
    <cellStyle name="Euro"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erdmann.com/" TargetMode="External" /><Relationship Id="rId2" Type="http://schemas.openxmlformats.org/officeDocument/2006/relationships/hyperlink" Target="mailto:info@ra-erdmann.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6"/>
  <sheetViews>
    <sheetView tabSelected="1" workbookViewId="0" topLeftCell="A1">
      <selection activeCell="E5" sqref="E5"/>
    </sheetView>
  </sheetViews>
  <sheetFormatPr defaultColWidth="11.421875" defaultRowHeight="12.75" zeroHeight="1"/>
  <cols>
    <col min="1" max="1" width="2.8515625" style="1" customWidth="1"/>
    <col min="2" max="2" width="6.00390625" style="6" customWidth="1"/>
    <col min="3" max="3" width="2.57421875" style="6" customWidth="1"/>
    <col min="4" max="4" width="41.00390625" style="6" customWidth="1"/>
    <col min="5" max="5" width="17.00390625" style="6" customWidth="1"/>
    <col min="6" max="7" width="3.57421875" style="6" customWidth="1"/>
    <col min="8" max="8" width="3.8515625" style="6" customWidth="1"/>
    <col min="9" max="9" width="41.7109375" style="6" customWidth="1"/>
    <col min="10" max="10" width="13.7109375" style="6" customWidth="1"/>
    <col min="11" max="11" width="4.421875" style="6" customWidth="1"/>
    <col min="12" max="12" width="11.00390625" style="6" customWidth="1"/>
    <col min="13" max="13" width="3.57421875" style="2" customWidth="1"/>
    <col min="14" max="14" width="5.28125" style="2" customWidth="1"/>
    <col min="15" max="15" width="13.140625" style="2" customWidth="1"/>
    <col min="16" max="17" width="11.00390625" style="2" customWidth="1"/>
    <col min="18" max="18" width="13.28125" style="90" customWidth="1"/>
    <col min="19" max="20" width="11.00390625" style="90" customWidth="1"/>
    <col min="21" max="16384" width="11.00390625" style="91" hidden="1" customWidth="1"/>
  </cols>
  <sheetData>
    <row r="1" spans="1:20" s="87" customFormat="1" ht="13.5" thickBot="1">
      <c r="A1" s="1"/>
      <c r="B1" s="1"/>
      <c r="C1" s="1"/>
      <c r="D1" s="1"/>
      <c r="E1" s="1"/>
      <c r="F1" s="1"/>
      <c r="G1" s="1"/>
      <c r="H1" s="1"/>
      <c r="I1" s="1"/>
      <c r="J1" s="1"/>
      <c r="K1" s="1"/>
      <c r="L1" s="1"/>
      <c r="M1" s="2"/>
      <c r="N1" s="2"/>
      <c r="O1" s="2"/>
      <c r="P1" s="2"/>
      <c r="Q1" s="2"/>
      <c r="R1" s="2"/>
      <c r="S1" s="2"/>
      <c r="T1" s="2"/>
    </row>
    <row r="2" spans="2:19" ht="12.75">
      <c r="B2" s="3"/>
      <c r="C2" s="4"/>
      <c r="D2" s="4"/>
      <c r="E2" s="4"/>
      <c r="F2" s="4"/>
      <c r="G2" s="4"/>
      <c r="H2" s="4"/>
      <c r="I2" s="4"/>
      <c r="J2" s="4"/>
      <c r="K2" s="4"/>
      <c r="L2" s="5"/>
      <c r="O2" s="88"/>
      <c r="P2" s="2" t="s">
        <v>0</v>
      </c>
      <c r="Q2" s="89"/>
      <c r="S2" s="90" t="s">
        <v>1</v>
      </c>
    </row>
    <row r="3" spans="2:19" ht="19.5" customHeight="1">
      <c r="B3" s="7"/>
      <c r="C3" s="108" t="s">
        <v>33</v>
      </c>
      <c r="D3" s="108"/>
      <c r="E3" s="108"/>
      <c r="F3" s="108"/>
      <c r="G3" s="108"/>
      <c r="H3" s="108"/>
      <c r="I3" s="108"/>
      <c r="J3" s="108"/>
      <c r="K3" s="108"/>
      <c r="L3" s="109"/>
      <c r="M3" s="8"/>
      <c r="N3" s="92" t="s">
        <v>2</v>
      </c>
      <c r="O3" s="93">
        <f>IF(E11="Ja",IF((E9*3)&lt;3000,3000+1000,E9*3+1000),IF((E9*3)&lt;3000,3000,E9*3))</f>
        <v>8500</v>
      </c>
      <c r="P3" s="94">
        <f>IF(O3&lt;=O10,P10,IF(O3&lt;=O11,P11,IF(O3&lt;=O12,P12,IF(O3&lt;=O13,P13,IF(O3&lt;=O14,P14,IF(O3&lt;=O15,P15,IF(O3&lt;=O16,P16,IF(O3&lt;=O17,P17,IF(O3&lt;=O18,P18,IF(O3&lt;=O19,P19,IF(O3&lt;=O20,P20,IF(O3&lt;=O21,P21,IF(O3&lt;=O22,P22,IF(O3&lt;=O23,P23,IF(O3&lt;=O24,P24,IF(O3&lt;=O25,P25,IF(O3&lt;=O26,P26,IF(O3&lt;=O27,P27,IF(O3&lt;=O28,P28,IF(O3&lt;=O29,P29,IF(O3&lt;=O30,P30,IF(O3&lt;=O31,P31,IF(O3&lt;=O32,P32,IF(O3&lt;=O33,P33,IF(O3&lt;=O34,P34,IF(O3&lt;=O35,P35,IF(O3&lt;=O36,P36,IF(O3&lt;=O37,P37,IF(O3&lt;=O38,P38,IF(O3&lt;=O39,P39,IF(O3&lt;=O40,P40,IF(O3&lt;=O41,P41,IF(O3&lt;=O42,P42,IF(O3&lt;=O43,P43,IF(O3&lt;=O44,P44,IF(O3&lt;=O45,P45,IF(O3&lt;=O46,P46,IF(O3&lt;=O47,P47,IF(O3&lt;=O48,P48,P49)))))))))))))))))))))))))))))))))))))))</f>
        <v>507</v>
      </c>
      <c r="S3" s="95">
        <f>IF(O3&lt;=R10,S10,IF(O3&lt;=R11,S11,IF(O3&lt;=R12,S12,IF(O3&lt;=R13,S13,IF(O3&lt;=R14,S14,IF(O3&lt;=R15,S15,IF(O3&lt;=R16,S16,IF(O3&lt;=R17,S17,IF(O3&lt;=R18,S18,IF(O3&lt;=R19,S19,IF(O3&lt;=R20,S20,IF(O3&lt;=R21,S21,IF(O3&lt;=R22,S22,IF(O3&lt;=R23,S23,IF(O3&lt;=R24,S24,IF(O3&lt;=R25,S25,IF(O3&lt;=R26,S26,IF(O3&lt;=R27,S27,IF(O3&lt;=R28,S28,IF(O3&lt;=R29,S29,IF(O3&lt;=R30,S30,IF(O3&lt;=R31,S31,IF(O3&lt;=R32,S32,IF(O3&lt;=R33,S33,IF(O3&lt;=R34,S34,IF(O3&lt;=R35,S35,IF(O3&lt;=R36,S36,IF(O3&lt;=R37,S37,IF(O3&lt;=R38,S38,IF(O3&lt;=R39,S39,IF(O3&lt;=R40,S40,IF(O3&lt;=R41,S41,IF(O3&lt;=R42,S42,IF(O3&lt;=R43,S43,IF(O3&lt;=R44,S44,IF(O3&lt;=R45,S45,IF(O3&lt;=R46,S46,IF(O3&lt;=R47,S47,IF(O3&lt;=R48,S48,IF(O3&lt;=R49,S49,S50))))))))))))))))))))))))))))))))))))))))</f>
        <v>222</v>
      </c>
    </row>
    <row r="4" spans="2:19" ht="12.75">
      <c r="B4" s="7"/>
      <c r="C4" s="9"/>
      <c r="D4" s="9"/>
      <c r="E4" s="9"/>
      <c r="F4" s="9"/>
      <c r="G4" s="9"/>
      <c r="H4" s="9"/>
      <c r="I4" s="9"/>
      <c r="J4" s="9"/>
      <c r="K4" s="9"/>
      <c r="L4" s="10"/>
      <c r="N4" s="88"/>
      <c r="P4" s="96"/>
      <c r="S4" s="97"/>
    </row>
    <row r="5" spans="2:19" ht="24.75" customHeight="1">
      <c r="B5" s="7"/>
      <c r="C5" s="9"/>
      <c r="D5" s="11" t="s">
        <v>3</v>
      </c>
      <c r="E5" s="12">
        <v>1500</v>
      </c>
      <c r="F5" s="9"/>
      <c r="G5" s="9"/>
      <c r="H5" s="110" t="s">
        <v>35</v>
      </c>
      <c r="I5" s="110"/>
      <c r="J5" s="110"/>
      <c r="K5" s="110"/>
      <c r="L5" s="10"/>
      <c r="N5" s="88" t="s">
        <v>4</v>
      </c>
      <c r="P5" s="96"/>
      <c r="S5" s="97"/>
    </row>
    <row r="6" spans="2:19" ht="12" customHeight="1">
      <c r="B6" s="7"/>
      <c r="C6" s="9"/>
      <c r="D6" s="13"/>
      <c r="E6" s="14"/>
      <c r="F6" s="9"/>
      <c r="G6" s="9"/>
      <c r="H6" s="110"/>
      <c r="I6" s="110"/>
      <c r="J6" s="110"/>
      <c r="K6" s="110"/>
      <c r="L6" s="10"/>
      <c r="N6" s="92" t="s">
        <v>2</v>
      </c>
      <c r="O6" s="93">
        <f>IF(E11="Ja",IF((E9*3)&lt;3000,2000+1000,E9*3*0.8+1000),IF((E9*3)&lt;3000,2000,E9*3*0.8))</f>
        <v>7000</v>
      </c>
      <c r="P6" s="94">
        <f>IF(O6&lt;O10,P9,IF(O6&lt;O11,P10,IF(O6&lt;O12,P11,IF(O6&lt;O13,P12,IF(O6&lt;O14,P13,IF(O6&lt;O15,P14,IF(O6&lt;O16,P15,IF(O6&lt;O17,P16,IF(O6&lt;O18,P17,IF(O6&lt;O19,P18,IF(O6&lt;O20,P19,IF(O6&lt;O21,P20,IF(O6&lt;O22,P21,IF(O6&lt;O23,P22,IF(O6&lt;O24,P23,IF(O6&lt;O25,P24,IF(O6&lt;O26,P25,IF(O6&lt;O27,P26,IF(O6&lt;O28,P27,IF(O6&lt;O29,P28,IF(O6&lt;O30,P29,IF(O6&lt;O31,P30,IF(O6&lt;O32,P31,IF(O6&lt;O33,P32,IF(O6&lt;O34,P33,IF(O6&lt;O35,P34,IF(O6&lt;O36,P35,IF(O6&lt;O37,P36,IF(O6&lt;O38,P37,IF(O6&lt;O39,P38,IF(O6&lt;O40,P39,IF(O6&lt;O41,P40,IF(O6&lt;O42,P41,IF(O6&lt;O43,P42,IF(O6&lt;O44,P43,IF(O6&lt;O45,P44,IF(O6&lt;O46,P45,IF(O6&lt;O47,P46,IF(O6&lt;O48,P47,IF(O6&lt;O49,P48,P49))))))))))))))))))))))))))))))))))))))))</f>
        <v>405</v>
      </c>
      <c r="S6" s="95">
        <f>IF(O6&lt;=R13,S13,IF(O6&lt;=R14,S14,IF(O6&lt;=R15,S15,IF(O6&lt;=R16,S16,IF(O6&lt;=R17,S17,IF(O6&lt;=R18,S18,IF(O6&lt;=R19,S19,IF(O6&lt;=R20,S20,IF(O6&lt;=R21,S21,IF(O6&lt;=R22,S22,IF(O6&lt;=R23,S23,IF(O6&lt;=R24,S24,IF(O6&lt;=R25,S25,IF(O6&lt;=R26,S26,IF(O6&lt;=R27,S27,IF(O6&lt;=R28,S28,IF(O6&lt;=R29,S29,IF(O6&lt;=R30,S30,IF(O6&lt;=R31,S31,IF(O6&lt;=R32,S32,IF(O6&lt;=R33,S33,IF(O6&lt;=R34,S34,IF(O6&lt;=R35,S35,IF(O6&lt;=R36,S36,IF(O6&lt;=R37,S37,IF(O6&lt;=R38,S38,IF(O6&lt;=R39,S39,IF(O6&lt;=R40,S40,IF(O6&lt;=R41,S41,IF(O6&lt;=R42,S42,IF(O6&lt;=R43,S43,IF(O6&lt;=R44,S44,IF(O6&lt;=R45,S45,IF(O6&lt;=R46,S46,IF(O6&lt;=R47,S47,IF(O6&lt;=R48,S48,IF(O6&lt;=R49,S49,IF(O6&lt;=R50,S50,IF(O6&lt;=R51,S51,IF(O6&lt;=R52,S52,S53))))))))))))))))))))))))))))))))))))))))</f>
        <v>184</v>
      </c>
    </row>
    <row r="7" spans="2:12" ht="24.75" customHeight="1">
      <c r="B7" s="7"/>
      <c r="C7" s="9"/>
      <c r="D7" s="11" t="s">
        <v>5</v>
      </c>
      <c r="E7" s="12">
        <v>1000</v>
      </c>
      <c r="F7" s="9"/>
      <c r="G7" s="9"/>
      <c r="H7" s="110"/>
      <c r="I7" s="110"/>
      <c r="J7" s="110"/>
      <c r="K7" s="110"/>
      <c r="L7" s="10"/>
    </row>
    <row r="8" spans="2:18" ht="14.25">
      <c r="B8" s="7"/>
      <c r="C8" s="9"/>
      <c r="D8" s="13"/>
      <c r="E8" s="15"/>
      <c r="F8" s="9"/>
      <c r="G8" s="9"/>
      <c r="H8" s="110"/>
      <c r="I8" s="110"/>
      <c r="J8" s="110"/>
      <c r="K8" s="110"/>
      <c r="L8" s="10"/>
      <c r="O8" s="2" t="s">
        <v>6</v>
      </c>
      <c r="R8" s="90" t="s">
        <v>7</v>
      </c>
    </row>
    <row r="9" spans="2:19" ht="14.25">
      <c r="B9" s="7"/>
      <c r="C9" s="9"/>
      <c r="D9" s="16" t="s">
        <v>8</v>
      </c>
      <c r="E9" s="17">
        <f>SUM(E5:E7)</f>
        <v>2500</v>
      </c>
      <c r="F9" s="18"/>
      <c r="G9" s="18"/>
      <c r="H9" s="110"/>
      <c r="I9" s="110"/>
      <c r="J9" s="110"/>
      <c r="K9" s="110"/>
      <c r="L9" s="10"/>
      <c r="O9" s="98">
        <v>500</v>
      </c>
      <c r="P9" s="98">
        <v>45</v>
      </c>
      <c r="R9" s="99" t="s">
        <v>9</v>
      </c>
      <c r="S9" s="99">
        <v>35</v>
      </c>
    </row>
    <row r="10" spans="2:19" ht="14.25">
      <c r="B10" s="7"/>
      <c r="C10" s="9"/>
      <c r="D10" s="15"/>
      <c r="E10" s="15"/>
      <c r="F10" s="9"/>
      <c r="G10" s="9"/>
      <c r="H10" s="110"/>
      <c r="I10" s="110"/>
      <c r="J10" s="110"/>
      <c r="K10" s="110"/>
      <c r="L10" s="10"/>
      <c r="O10" s="98">
        <v>1000</v>
      </c>
      <c r="P10" s="98">
        <v>80</v>
      </c>
      <c r="R10" s="99">
        <v>1000</v>
      </c>
      <c r="S10" s="99">
        <v>53</v>
      </c>
    </row>
    <row r="11" spans="2:19" ht="45" customHeight="1">
      <c r="B11" s="7"/>
      <c r="C11" s="9"/>
      <c r="D11" s="19" t="s">
        <v>10</v>
      </c>
      <c r="E11" s="20" t="s">
        <v>11</v>
      </c>
      <c r="F11" s="18"/>
      <c r="G11" s="18"/>
      <c r="H11" s="110"/>
      <c r="I11" s="110"/>
      <c r="J11" s="110"/>
      <c r="K11" s="110"/>
      <c r="L11" s="10"/>
      <c r="O11" s="98">
        <v>2000</v>
      </c>
      <c r="P11" s="98">
        <v>115</v>
      </c>
      <c r="R11" s="99">
        <v>1500</v>
      </c>
      <c r="S11" s="99">
        <v>71</v>
      </c>
    </row>
    <row r="12" spans="2:19" ht="17.25" customHeight="1">
      <c r="B12" s="7"/>
      <c r="C12" s="9"/>
      <c r="D12" s="21"/>
      <c r="E12" s="9"/>
      <c r="F12" s="18"/>
      <c r="G12" s="18"/>
      <c r="H12" s="9"/>
      <c r="I12" s="9"/>
      <c r="J12" s="9"/>
      <c r="K12" s="9"/>
      <c r="L12" s="10"/>
      <c r="O12" s="98">
        <v>3000</v>
      </c>
      <c r="P12" s="98">
        <v>201</v>
      </c>
      <c r="R12" s="99">
        <v>2000</v>
      </c>
      <c r="S12" s="99">
        <v>89</v>
      </c>
    </row>
    <row r="13" spans="2:19" ht="29.25" customHeight="1">
      <c r="B13" s="7"/>
      <c r="C13" s="9"/>
      <c r="D13" s="22" t="s">
        <v>30</v>
      </c>
      <c r="E13" s="23">
        <f>O3</f>
        <v>8500</v>
      </c>
      <c r="F13" s="24"/>
      <c r="G13" s="24"/>
      <c r="H13" s="25"/>
      <c r="I13" s="22" t="s">
        <v>31</v>
      </c>
      <c r="J13" s="23">
        <f>O6</f>
        <v>7000</v>
      </c>
      <c r="K13" s="26"/>
      <c r="L13" s="10"/>
      <c r="O13" s="98">
        <v>4000</v>
      </c>
      <c r="P13" s="98">
        <v>252</v>
      </c>
      <c r="R13" s="99">
        <v>3000</v>
      </c>
      <c r="S13" s="99">
        <v>108</v>
      </c>
    </row>
    <row r="14" spans="2:19" ht="15.75" customHeight="1">
      <c r="B14" s="7"/>
      <c r="C14" s="27"/>
      <c r="D14" s="28"/>
      <c r="E14" s="28"/>
      <c r="F14" s="29"/>
      <c r="G14" s="9"/>
      <c r="H14" s="27"/>
      <c r="I14" s="28"/>
      <c r="J14" s="28"/>
      <c r="K14" s="29"/>
      <c r="L14" s="10"/>
      <c r="O14" s="98">
        <v>5000</v>
      </c>
      <c r="P14" s="98">
        <v>303</v>
      </c>
      <c r="R14" s="99">
        <v>4000</v>
      </c>
      <c r="S14" s="99">
        <v>127</v>
      </c>
    </row>
    <row r="15" spans="2:19" ht="15">
      <c r="B15" s="7"/>
      <c r="C15" s="30"/>
      <c r="D15" s="31" t="s">
        <v>12</v>
      </c>
      <c r="E15" s="32"/>
      <c r="F15" s="33"/>
      <c r="G15" s="34"/>
      <c r="H15" s="35"/>
      <c r="I15" s="31" t="s">
        <v>12</v>
      </c>
      <c r="J15" s="32"/>
      <c r="K15" s="36"/>
      <c r="L15" s="10"/>
      <c r="O15" s="98">
        <v>6000</v>
      </c>
      <c r="P15" s="98">
        <v>354</v>
      </c>
      <c r="R15" s="99">
        <v>5000</v>
      </c>
      <c r="S15" s="99">
        <v>146</v>
      </c>
    </row>
    <row r="16" spans="2:19" ht="12.75" customHeight="1">
      <c r="B16" s="7"/>
      <c r="C16" s="30"/>
      <c r="D16" s="37" t="s">
        <v>13</v>
      </c>
      <c r="E16" s="38">
        <f>SUM(P3)*1.3</f>
        <v>659.1</v>
      </c>
      <c r="F16" s="33"/>
      <c r="G16" s="34"/>
      <c r="H16" s="35"/>
      <c r="I16" s="37" t="s">
        <v>13</v>
      </c>
      <c r="J16" s="38">
        <f>SUM(P6)*1.3</f>
        <v>526.5</v>
      </c>
      <c r="K16" s="39"/>
      <c r="L16" s="10"/>
      <c r="O16" s="98">
        <v>7000</v>
      </c>
      <c r="P16" s="98">
        <v>405</v>
      </c>
      <c r="R16" s="99">
        <v>6000</v>
      </c>
      <c r="S16" s="99">
        <v>165</v>
      </c>
    </row>
    <row r="17" spans="2:19" ht="15">
      <c r="B17" s="7"/>
      <c r="C17" s="30"/>
      <c r="D17" s="37" t="s">
        <v>14</v>
      </c>
      <c r="E17" s="40">
        <f>SUM(P3)*1.2</f>
        <v>608.4</v>
      </c>
      <c r="F17" s="33"/>
      <c r="G17" s="34"/>
      <c r="H17" s="35"/>
      <c r="I17" s="37" t="s">
        <v>14</v>
      </c>
      <c r="J17" s="40">
        <f>SUM(P6)*1.2</f>
        <v>486</v>
      </c>
      <c r="K17" s="39"/>
      <c r="L17" s="10"/>
      <c r="O17" s="98">
        <v>8000</v>
      </c>
      <c r="P17" s="98">
        <v>456</v>
      </c>
      <c r="R17" s="99">
        <v>7000</v>
      </c>
      <c r="S17" s="99">
        <v>184</v>
      </c>
    </row>
    <row r="18" spans="2:19" ht="15.75" thickBot="1">
      <c r="B18" s="7"/>
      <c r="C18" s="30"/>
      <c r="D18" s="41" t="s">
        <v>15</v>
      </c>
      <c r="E18" s="42">
        <v>20</v>
      </c>
      <c r="F18" s="43"/>
      <c r="G18" s="32"/>
      <c r="H18" s="35"/>
      <c r="I18" s="41" t="s">
        <v>15</v>
      </c>
      <c r="J18" s="42">
        <v>20</v>
      </c>
      <c r="K18" s="44"/>
      <c r="L18" s="10"/>
      <c r="O18" s="98">
        <v>9000</v>
      </c>
      <c r="P18" s="98">
        <v>507</v>
      </c>
      <c r="R18" s="99">
        <v>8000</v>
      </c>
      <c r="S18" s="99">
        <v>203</v>
      </c>
    </row>
    <row r="19" spans="2:19" ht="15" customHeight="1">
      <c r="B19" s="7"/>
      <c r="C19" s="30"/>
      <c r="D19" s="37" t="s">
        <v>16</v>
      </c>
      <c r="E19" s="40">
        <f>SUM(E16:E18)</f>
        <v>1287.5</v>
      </c>
      <c r="F19" s="45"/>
      <c r="G19" s="46"/>
      <c r="H19" s="35"/>
      <c r="I19" s="37" t="s">
        <v>16</v>
      </c>
      <c r="J19" s="40">
        <f>SUM(J16:J18)</f>
        <v>1032.5</v>
      </c>
      <c r="K19" s="39"/>
      <c r="L19" s="10"/>
      <c r="O19" s="98">
        <v>10000</v>
      </c>
      <c r="P19" s="98">
        <v>558</v>
      </c>
      <c r="R19" s="99">
        <v>9000</v>
      </c>
      <c r="S19" s="99">
        <v>222</v>
      </c>
    </row>
    <row r="20" spans="2:19" ht="17.25" customHeight="1" thickBot="1">
      <c r="B20" s="7"/>
      <c r="C20" s="47"/>
      <c r="D20" s="37" t="s">
        <v>17</v>
      </c>
      <c r="E20" s="48">
        <f>SUM(E19)*1.19-E19</f>
        <v>244.625</v>
      </c>
      <c r="F20" s="45"/>
      <c r="G20" s="46"/>
      <c r="H20" s="35"/>
      <c r="I20" s="37" t="s">
        <v>17</v>
      </c>
      <c r="J20" s="48">
        <f>SUM(J19)*1.19-J19</f>
        <v>196.17499999999995</v>
      </c>
      <c r="K20" s="39"/>
      <c r="L20" s="10"/>
      <c r="O20" s="98">
        <v>13000</v>
      </c>
      <c r="P20" s="98">
        <v>604</v>
      </c>
      <c r="R20" s="99">
        <v>10000</v>
      </c>
      <c r="S20" s="99">
        <v>241</v>
      </c>
    </row>
    <row r="21" spans="2:19" ht="15.75" thickTop="1">
      <c r="B21" s="7"/>
      <c r="C21" s="47"/>
      <c r="D21" s="37" t="s">
        <v>6</v>
      </c>
      <c r="E21" s="49">
        <f>SUM(E19:E20)</f>
        <v>1532.125</v>
      </c>
      <c r="F21" s="50"/>
      <c r="G21" s="51"/>
      <c r="H21" s="35"/>
      <c r="I21" s="37" t="s">
        <v>6</v>
      </c>
      <c r="J21" s="49">
        <f>SUM(J19:J20)</f>
        <v>1228.675</v>
      </c>
      <c r="K21" s="52"/>
      <c r="L21" s="10"/>
      <c r="O21" s="98">
        <v>16000</v>
      </c>
      <c r="P21" s="98">
        <v>650</v>
      </c>
      <c r="R21" s="99">
        <v>13000</v>
      </c>
      <c r="S21" s="99">
        <v>267</v>
      </c>
    </row>
    <row r="22" spans="2:19" ht="18" customHeight="1" thickBot="1">
      <c r="B22" s="7"/>
      <c r="C22" s="47"/>
      <c r="D22" s="37" t="s">
        <v>34</v>
      </c>
      <c r="E22" s="48">
        <f>SUM(S3)*2</f>
        <v>444</v>
      </c>
      <c r="F22" s="50"/>
      <c r="G22" s="51"/>
      <c r="H22" s="35"/>
      <c r="I22" s="37" t="s">
        <v>34</v>
      </c>
      <c r="J22" s="48">
        <f>SUM(S6)*2</f>
        <v>368</v>
      </c>
      <c r="K22" s="39"/>
      <c r="L22" s="10"/>
      <c r="O22" s="98">
        <v>19000</v>
      </c>
      <c r="P22" s="98">
        <v>696</v>
      </c>
      <c r="R22" s="99">
        <v>16000</v>
      </c>
      <c r="S22" s="99">
        <v>293</v>
      </c>
    </row>
    <row r="23" spans="2:19" ht="18.75" customHeight="1" thickTop="1">
      <c r="B23" s="7"/>
      <c r="C23" s="47"/>
      <c r="D23" s="53" t="s">
        <v>18</v>
      </c>
      <c r="E23" s="54">
        <f>SUM(E21:E22)</f>
        <v>1976.125</v>
      </c>
      <c r="F23" s="50"/>
      <c r="G23" s="51"/>
      <c r="H23" s="35"/>
      <c r="I23" s="53" t="s">
        <v>18</v>
      </c>
      <c r="J23" s="54">
        <f>SUM(J21:J22)</f>
        <v>1596.675</v>
      </c>
      <c r="K23" s="55"/>
      <c r="L23" s="10"/>
      <c r="O23" s="98">
        <v>22000</v>
      </c>
      <c r="P23" s="98">
        <v>742</v>
      </c>
      <c r="R23" s="99">
        <v>19000</v>
      </c>
      <c r="S23" s="99">
        <v>319</v>
      </c>
    </row>
    <row r="24" spans="2:19" ht="30" customHeight="1">
      <c r="B24" s="7"/>
      <c r="C24" s="47"/>
      <c r="D24" s="18" t="s">
        <v>19</v>
      </c>
      <c r="E24" s="56">
        <f>SUM(E22)/2*-1</f>
        <v>-222</v>
      </c>
      <c r="F24" s="57"/>
      <c r="G24" s="58"/>
      <c r="H24" s="59"/>
      <c r="I24" s="18" t="s">
        <v>19</v>
      </c>
      <c r="J24" s="56">
        <f>SUM(J22)/2*-1</f>
        <v>-184</v>
      </c>
      <c r="K24" s="60"/>
      <c r="L24" s="10"/>
      <c r="O24" s="98">
        <v>25000</v>
      </c>
      <c r="P24" s="98">
        <v>788</v>
      </c>
      <c r="R24" s="99">
        <v>22000</v>
      </c>
      <c r="S24" s="99">
        <v>345</v>
      </c>
    </row>
    <row r="25" spans="2:19" ht="18.75" customHeight="1">
      <c r="B25" s="7"/>
      <c r="C25" s="61"/>
      <c r="D25" s="62" t="s">
        <v>20</v>
      </c>
      <c r="E25" s="62">
        <f>SUM(E23:E24)</f>
        <v>1754.125</v>
      </c>
      <c r="F25" s="63"/>
      <c r="G25" s="64"/>
      <c r="H25" s="65"/>
      <c r="I25" s="62" t="s">
        <v>20</v>
      </c>
      <c r="J25" s="62">
        <f>SUM(J23:J24)</f>
        <v>1412.675</v>
      </c>
      <c r="K25" s="66"/>
      <c r="L25" s="10"/>
      <c r="O25" s="98">
        <v>30000</v>
      </c>
      <c r="P25" s="98">
        <v>863</v>
      </c>
      <c r="R25" s="99">
        <v>25000</v>
      </c>
      <c r="S25" s="99">
        <v>371</v>
      </c>
    </row>
    <row r="26" spans="2:19" ht="7.5" customHeight="1">
      <c r="B26" s="67"/>
      <c r="C26" s="51"/>
      <c r="D26" s="51"/>
      <c r="E26" s="51"/>
      <c r="F26" s="51"/>
      <c r="G26" s="51"/>
      <c r="H26" s="51"/>
      <c r="I26" s="51"/>
      <c r="J26" s="51"/>
      <c r="K26" s="51"/>
      <c r="L26" s="10"/>
      <c r="O26" s="98">
        <v>35000</v>
      </c>
      <c r="P26" s="98">
        <v>938</v>
      </c>
      <c r="R26" s="99">
        <v>30000</v>
      </c>
      <c r="S26" s="99">
        <v>406</v>
      </c>
    </row>
    <row r="27" spans="2:19" ht="6" customHeight="1">
      <c r="B27" s="68"/>
      <c r="C27" s="56"/>
      <c r="D27" s="56"/>
      <c r="E27" s="56"/>
      <c r="F27" s="9"/>
      <c r="G27" s="9"/>
      <c r="H27" s="9"/>
      <c r="I27" s="9"/>
      <c r="J27" s="9"/>
      <c r="K27" s="9"/>
      <c r="L27" s="10"/>
      <c r="O27" s="98">
        <v>40000</v>
      </c>
      <c r="P27" s="98">
        <v>1013</v>
      </c>
      <c r="R27" s="99">
        <v>35000</v>
      </c>
      <c r="S27" s="99">
        <v>441</v>
      </c>
    </row>
    <row r="28" spans="1:20" s="87" customFormat="1" ht="12.75">
      <c r="A28" s="1"/>
      <c r="B28" s="69"/>
      <c r="C28" s="70"/>
      <c r="D28" s="71" t="s">
        <v>21</v>
      </c>
      <c r="E28" s="72" t="s">
        <v>22</v>
      </c>
      <c r="F28" s="71"/>
      <c r="G28" s="71"/>
      <c r="H28" s="73"/>
      <c r="I28" s="73"/>
      <c r="J28" s="73"/>
      <c r="K28" s="73"/>
      <c r="L28" s="74"/>
      <c r="M28" s="2"/>
      <c r="N28" s="2"/>
      <c r="O28" s="98">
        <v>45000</v>
      </c>
      <c r="P28" s="98">
        <v>1088</v>
      </c>
      <c r="Q28" s="2"/>
      <c r="R28" s="100">
        <v>40000</v>
      </c>
      <c r="S28" s="100">
        <v>476</v>
      </c>
      <c r="T28" s="2"/>
    </row>
    <row r="29" spans="1:21" s="87" customFormat="1" ht="12.75">
      <c r="A29" s="1"/>
      <c r="B29" s="75"/>
      <c r="C29" s="73"/>
      <c r="D29" s="71" t="s">
        <v>23</v>
      </c>
      <c r="E29" s="72" t="s">
        <v>24</v>
      </c>
      <c r="F29" s="71"/>
      <c r="G29" s="71"/>
      <c r="H29" s="73"/>
      <c r="I29" s="73"/>
      <c r="J29" s="73"/>
      <c r="K29" s="73"/>
      <c r="L29" s="74"/>
      <c r="M29" s="2"/>
      <c r="N29" s="2"/>
      <c r="O29" s="98">
        <v>50000</v>
      </c>
      <c r="P29" s="98">
        <v>1163</v>
      </c>
      <c r="Q29" s="2"/>
      <c r="R29" s="100">
        <v>45000</v>
      </c>
      <c r="S29" s="100">
        <v>511</v>
      </c>
      <c r="T29" s="76"/>
      <c r="U29" s="101"/>
    </row>
    <row r="30" spans="1:21" s="87" customFormat="1" ht="12.75">
      <c r="A30" s="1"/>
      <c r="B30" s="75"/>
      <c r="C30" s="73"/>
      <c r="D30" s="71" t="s">
        <v>25</v>
      </c>
      <c r="E30" s="71" t="s">
        <v>26</v>
      </c>
      <c r="F30" s="71"/>
      <c r="G30" s="71"/>
      <c r="H30" s="73"/>
      <c r="I30" s="73"/>
      <c r="J30" s="73"/>
      <c r="K30" s="73"/>
      <c r="L30" s="74"/>
      <c r="M30" s="2"/>
      <c r="N30" s="2"/>
      <c r="O30" s="98">
        <v>65000</v>
      </c>
      <c r="P30" s="98">
        <v>1248</v>
      </c>
      <c r="Q30" s="2"/>
      <c r="R30" s="100">
        <v>50000</v>
      </c>
      <c r="S30" s="100">
        <v>546</v>
      </c>
      <c r="T30" s="76"/>
      <c r="U30" s="101"/>
    </row>
    <row r="31" spans="1:21" s="87" customFormat="1" ht="12.75">
      <c r="A31" s="1"/>
      <c r="B31" s="75"/>
      <c r="C31" s="73"/>
      <c r="D31" s="71" t="s">
        <v>27</v>
      </c>
      <c r="E31" s="71" t="s">
        <v>28</v>
      </c>
      <c r="F31" s="71"/>
      <c r="G31" s="71"/>
      <c r="H31" s="73"/>
      <c r="I31" s="73"/>
      <c r="J31" s="73"/>
      <c r="K31" s="73"/>
      <c r="L31" s="74"/>
      <c r="M31" s="2"/>
      <c r="N31" s="2"/>
      <c r="O31" s="98">
        <v>80000</v>
      </c>
      <c r="P31" s="98">
        <v>1333</v>
      </c>
      <c r="Q31" s="2"/>
      <c r="R31" s="100">
        <v>65000</v>
      </c>
      <c r="S31" s="100">
        <v>666</v>
      </c>
      <c r="T31" s="76"/>
      <c r="U31" s="101"/>
    </row>
    <row r="32" spans="1:21" s="87" customFormat="1" ht="13.5" thickBot="1">
      <c r="A32" s="1"/>
      <c r="B32" s="77"/>
      <c r="C32" s="78"/>
      <c r="D32" s="79"/>
      <c r="E32" s="78"/>
      <c r="F32" s="78"/>
      <c r="G32" s="78"/>
      <c r="H32" s="78"/>
      <c r="I32" s="79" t="s">
        <v>32</v>
      </c>
      <c r="J32" s="78"/>
      <c r="K32" s="78"/>
      <c r="L32" s="80"/>
      <c r="M32" s="2"/>
      <c r="N32" s="2"/>
      <c r="O32" s="98">
        <v>95000</v>
      </c>
      <c r="P32" s="98">
        <v>1418</v>
      </c>
      <c r="Q32" s="2"/>
      <c r="R32" s="100">
        <v>80000</v>
      </c>
      <c r="S32" s="100">
        <v>786</v>
      </c>
      <c r="T32" s="76"/>
      <c r="U32" s="101"/>
    </row>
    <row r="33" spans="1:21" s="87" customFormat="1" ht="12.75">
      <c r="A33" s="1"/>
      <c r="B33" s="1"/>
      <c r="C33" s="1"/>
      <c r="D33" s="1"/>
      <c r="E33" s="1"/>
      <c r="F33" s="1"/>
      <c r="G33" s="1"/>
      <c r="H33" s="1"/>
      <c r="I33" s="1"/>
      <c r="J33" s="1"/>
      <c r="K33" s="1"/>
      <c r="L33" s="1"/>
      <c r="M33" s="2"/>
      <c r="N33" s="2"/>
      <c r="O33" s="98">
        <v>110000</v>
      </c>
      <c r="P33" s="98">
        <v>1503</v>
      </c>
      <c r="Q33" s="2"/>
      <c r="R33" s="100">
        <v>95000</v>
      </c>
      <c r="S33" s="100">
        <v>906</v>
      </c>
      <c r="T33" s="76"/>
      <c r="U33" s="101"/>
    </row>
    <row r="34" spans="1:21" s="87" customFormat="1" ht="12.75">
      <c r="A34" s="1"/>
      <c r="B34" s="1"/>
      <c r="C34" s="1"/>
      <c r="D34" s="1"/>
      <c r="E34" s="81"/>
      <c r="F34" s="1"/>
      <c r="G34" s="1"/>
      <c r="H34" s="1"/>
      <c r="I34" s="1"/>
      <c r="J34" s="1"/>
      <c r="K34" s="1"/>
      <c r="L34" s="1"/>
      <c r="M34" s="2"/>
      <c r="N34" s="2"/>
      <c r="O34" s="98">
        <v>125000</v>
      </c>
      <c r="P34" s="98">
        <v>1588</v>
      </c>
      <c r="Q34" s="2"/>
      <c r="R34" s="100">
        <v>110000</v>
      </c>
      <c r="S34" s="100">
        <v>1026</v>
      </c>
      <c r="T34" s="76"/>
      <c r="U34" s="101"/>
    </row>
    <row r="35" spans="1:21" s="87" customFormat="1" ht="12.75">
      <c r="A35" s="1"/>
      <c r="B35" s="82"/>
      <c r="C35" s="1"/>
      <c r="D35" s="81"/>
      <c r="E35" s="81"/>
      <c r="F35" s="1"/>
      <c r="G35" s="1"/>
      <c r="H35" s="1"/>
      <c r="I35" s="1"/>
      <c r="J35" s="1"/>
      <c r="K35" s="1"/>
      <c r="L35" s="1"/>
      <c r="M35" s="2"/>
      <c r="N35" s="2"/>
      <c r="O35" s="98">
        <v>140000</v>
      </c>
      <c r="P35" s="98">
        <v>1673</v>
      </c>
      <c r="Q35" s="2"/>
      <c r="R35" s="100">
        <v>125000</v>
      </c>
      <c r="S35" s="100">
        <v>1146</v>
      </c>
      <c r="T35" s="76"/>
      <c r="U35" s="101"/>
    </row>
    <row r="36" spans="1:21" s="87" customFormat="1" ht="12.75">
      <c r="A36" s="1"/>
      <c r="B36" s="82"/>
      <c r="C36" s="83"/>
      <c r="D36" s="1"/>
      <c r="E36" s="81"/>
      <c r="F36" s="1"/>
      <c r="G36" s="1"/>
      <c r="H36" s="1"/>
      <c r="I36" s="1"/>
      <c r="J36" s="1"/>
      <c r="K36" s="1"/>
      <c r="L36" s="1"/>
      <c r="M36" s="2"/>
      <c r="N36" s="2"/>
      <c r="O36" s="98">
        <v>155000</v>
      </c>
      <c r="P36" s="98">
        <v>1758</v>
      </c>
      <c r="Q36" s="2"/>
      <c r="R36" s="100">
        <v>140000</v>
      </c>
      <c r="S36" s="100">
        <v>1266</v>
      </c>
      <c r="T36" s="76"/>
      <c r="U36" s="101"/>
    </row>
    <row r="37" spans="1:21" s="87" customFormat="1" ht="12.75">
      <c r="A37" s="1"/>
      <c r="B37" s="82"/>
      <c r="C37" s="1"/>
      <c r="D37" s="1"/>
      <c r="E37" s="81"/>
      <c r="F37" s="1"/>
      <c r="G37" s="1"/>
      <c r="H37" s="1"/>
      <c r="I37" s="1"/>
      <c r="J37" s="1"/>
      <c r="K37" s="1"/>
      <c r="L37" s="1"/>
      <c r="M37" s="2"/>
      <c r="N37" s="2"/>
      <c r="O37" s="98">
        <v>170000</v>
      </c>
      <c r="P37" s="98">
        <v>1843</v>
      </c>
      <c r="Q37" s="2"/>
      <c r="R37" s="100">
        <v>155000</v>
      </c>
      <c r="S37" s="100">
        <v>1386</v>
      </c>
      <c r="T37" s="76"/>
      <c r="U37" s="101"/>
    </row>
    <row r="38" spans="1:21" s="87" customFormat="1" ht="12.75">
      <c r="A38" s="1"/>
      <c r="B38" s="82"/>
      <c r="C38" s="1"/>
      <c r="D38" s="1"/>
      <c r="E38" s="81"/>
      <c r="F38" s="1"/>
      <c r="G38" s="1"/>
      <c r="H38" s="1"/>
      <c r="I38" s="1"/>
      <c r="J38" s="1"/>
      <c r="K38" s="1"/>
      <c r="L38" s="1"/>
      <c r="M38" s="2"/>
      <c r="N38" s="2"/>
      <c r="O38" s="98">
        <v>185000</v>
      </c>
      <c r="P38" s="98">
        <v>1928</v>
      </c>
      <c r="Q38" s="2"/>
      <c r="R38" s="100">
        <v>170000</v>
      </c>
      <c r="S38" s="100">
        <v>1506</v>
      </c>
      <c r="T38" s="76"/>
      <c r="U38" s="101"/>
    </row>
    <row r="39" spans="1:21" s="87" customFormat="1" ht="12.75">
      <c r="A39" s="1"/>
      <c r="B39" s="1"/>
      <c r="C39" s="1"/>
      <c r="D39" s="1"/>
      <c r="E39" s="81"/>
      <c r="F39" s="1"/>
      <c r="G39" s="1"/>
      <c r="H39" s="1"/>
      <c r="I39" s="1"/>
      <c r="J39" s="1"/>
      <c r="K39" s="1"/>
      <c r="L39" s="1"/>
      <c r="M39" s="2"/>
      <c r="N39" s="2"/>
      <c r="O39" s="98">
        <v>200000</v>
      </c>
      <c r="P39" s="98">
        <v>2013</v>
      </c>
      <c r="Q39" s="2"/>
      <c r="R39" s="100">
        <v>185000</v>
      </c>
      <c r="S39" s="100">
        <v>1626</v>
      </c>
      <c r="T39" s="76"/>
      <c r="U39" s="101"/>
    </row>
    <row r="40" spans="1:21" s="87" customFormat="1" ht="12.75">
      <c r="A40" s="1"/>
      <c r="B40" s="1"/>
      <c r="C40" s="1"/>
      <c r="D40" s="1"/>
      <c r="E40" s="1"/>
      <c r="F40" s="1"/>
      <c r="G40" s="1"/>
      <c r="H40" s="1"/>
      <c r="I40" s="1"/>
      <c r="J40" s="1"/>
      <c r="K40" s="1"/>
      <c r="L40" s="1"/>
      <c r="M40" s="2"/>
      <c r="N40" s="2"/>
      <c r="O40" s="98">
        <v>230000</v>
      </c>
      <c r="P40" s="98">
        <v>2133</v>
      </c>
      <c r="Q40" s="2"/>
      <c r="R40" s="100">
        <v>200000</v>
      </c>
      <c r="S40" s="100">
        <v>1746</v>
      </c>
      <c r="T40" s="76"/>
      <c r="U40" s="101"/>
    </row>
    <row r="41" spans="1:21" s="87" customFormat="1" ht="12.75">
      <c r="A41" s="1"/>
      <c r="B41" s="1"/>
      <c r="C41" s="1"/>
      <c r="D41" s="1"/>
      <c r="E41" s="1"/>
      <c r="F41" s="1"/>
      <c r="G41" s="1"/>
      <c r="H41" s="1"/>
      <c r="I41" s="1"/>
      <c r="J41" s="1"/>
      <c r="K41" s="1"/>
      <c r="L41" s="1"/>
      <c r="M41" s="2"/>
      <c r="N41" s="2"/>
      <c r="O41" s="98">
        <v>260000</v>
      </c>
      <c r="P41" s="98">
        <v>2253</v>
      </c>
      <c r="Q41" s="2"/>
      <c r="R41" s="100">
        <v>230000</v>
      </c>
      <c r="S41" s="100">
        <v>1925</v>
      </c>
      <c r="T41" s="76"/>
      <c r="U41" s="101"/>
    </row>
    <row r="42" spans="1:21" s="87" customFormat="1" ht="12.75">
      <c r="A42" s="1"/>
      <c r="B42" s="1"/>
      <c r="C42" s="1"/>
      <c r="D42" s="1"/>
      <c r="E42" s="1"/>
      <c r="F42" s="1"/>
      <c r="G42" s="1"/>
      <c r="H42" s="1"/>
      <c r="I42" s="1"/>
      <c r="J42" s="1"/>
      <c r="K42" s="1"/>
      <c r="L42" s="1"/>
      <c r="M42" s="2"/>
      <c r="N42" s="2"/>
      <c r="O42" s="98">
        <v>290000</v>
      </c>
      <c r="P42" s="98">
        <v>2373</v>
      </c>
      <c r="Q42" s="2"/>
      <c r="R42" s="100">
        <v>260000</v>
      </c>
      <c r="S42" s="100">
        <v>2104</v>
      </c>
      <c r="T42" s="76"/>
      <c r="U42" s="101"/>
    </row>
    <row r="43" spans="1:21" s="87" customFormat="1" ht="12.75">
      <c r="A43" s="1"/>
      <c r="B43" s="1"/>
      <c r="C43" s="1"/>
      <c r="D43" s="1"/>
      <c r="E43" s="1"/>
      <c r="F43" s="1"/>
      <c r="G43" s="1"/>
      <c r="H43" s="1"/>
      <c r="I43" s="1"/>
      <c r="J43" s="1"/>
      <c r="K43" s="1"/>
      <c r="L43" s="1"/>
      <c r="M43" s="2"/>
      <c r="N43" s="2"/>
      <c r="O43" s="98">
        <v>320000</v>
      </c>
      <c r="P43" s="98">
        <v>2493</v>
      </c>
      <c r="Q43" s="2"/>
      <c r="R43" s="100">
        <v>290000</v>
      </c>
      <c r="S43" s="100">
        <v>2283</v>
      </c>
      <c r="T43" s="76"/>
      <c r="U43" s="101"/>
    </row>
    <row r="44" spans="1:21" s="87" customFormat="1" ht="12.75">
      <c r="A44" s="1"/>
      <c r="B44" s="1"/>
      <c r="C44" s="1"/>
      <c r="D44" s="1"/>
      <c r="E44" s="1"/>
      <c r="F44" s="1"/>
      <c r="G44" s="1"/>
      <c r="H44" s="1"/>
      <c r="I44" s="1"/>
      <c r="J44" s="1"/>
      <c r="K44" s="1"/>
      <c r="L44" s="1"/>
      <c r="M44" s="2"/>
      <c r="N44" s="2"/>
      <c r="O44" s="98">
        <v>350000</v>
      </c>
      <c r="P44" s="98">
        <v>2613</v>
      </c>
      <c r="Q44" s="2"/>
      <c r="R44" s="100">
        <v>320000</v>
      </c>
      <c r="S44" s="100">
        <v>2462</v>
      </c>
      <c r="T44" s="76"/>
      <c r="U44" s="101"/>
    </row>
    <row r="45" spans="1:21" s="87" customFormat="1" ht="12.75">
      <c r="A45" s="1"/>
      <c r="B45" s="1"/>
      <c r="C45" s="1"/>
      <c r="D45" s="1"/>
      <c r="E45" s="1"/>
      <c r="F45" s="1"/>
      <c r="G45" s="1"/>
      <c r="H45" s="1"/>
      <c r="I45" s="1"/>
      <c r="J45" s="1"/>
      <c r="K45" s="1"/>
      <c r="L45" s="1"/>
      <c r="M45" s="2"/>
      <c r="N45" s="2"/>
      <c r="O45" s="98">
        <v>380000</v>
      </c>
      <c r="P45" s="98">
        <v>2733</v>
      </c>
      <c r="Q45" s="2"/>
      <c r="R45" s="100">
        <v>350000</v>
      </c>
      <c r="S45" s="100">
        <v>2641</v>
      </c>
      <c r="T45" s="76"/>
      <c r="U45" s="101"/>
    </row>
    <row r="46" spans="1:21" s="87" customFormat="1" ht="12.75">
      <c r="A46" s="1"/>
      <c r="B46" s="1"/>
      <c r="C46" s="1"/>
      <c r="D46" s="1"/>
      <c r="E46" s="1"/>
      <c r="F46" s="1"/>
      <c r="G46" s="1"/>
      <c r="H46" s="1"/>
      <c r="I46" s="1"/>
      <c r="J46" s="1"/>
      <c r="K46" s="1"/>
      <c r="L46" s="1"/>
      <c r="M46" s="2"/>
      <c r="N46" s="2"/>
      <c r="O46" s="98">
        <v>410000</v>
      </c>
      <c r="P46" s="98">
        <v>2853</v>
      </c>
      <c r="Q46" s="2"/>
      <c r="R46" s="100">
        <v>380000</v>
      </c>
      <c r="S46" s="100">
        <v>2820</v>
      </c>
      <c r="T46" s="76"/>
      <c r="U46" s="101"/>
    </row>
    <row r="47" spans="1:21" s="87" customFormat="1" ht="12.75">
      <c r="A47" s="1"/>
      <c r="B47" s="1"/>
      <c r="C47" s="1"/>
      <c r="D47" s="1"/>
      <c r="E47" s="1"/>
      <c r="F47" s="1"/>
      <c r="G47" s="1"/>
      <c r="H47" s="1"/>
      <c r="I47" s="1"/>
      <c r="J47" s="1"/>
      <c r="K47" s="1"/>
      <c r="L47" s="1"/>
      <c r="M47" s="2"/>
      <c r="N47" s="2"/>
      <c r="O47" s="98">
        <v>440000</v>
      </c>
      <c r="P47" s="98">
        <v>2973</v>
      </c>
      <c r="Q47" s="2"/>
      <c r="R47" s="100">
        <v>410000</v>
      </c>
      <c r="S47" s="100">
        <v>2999</v>
      </c>
      <c r="T47" s="76"/>
      <c r="U47" s="101"/>
    </row>
    <row r="48" spans="1:21" s="87" customFormat="1" ht="12.75">
      <c r="A48" s="1"/>
      <c r="B48" s="1"/>
      <c r="C48" s="1"/>
      <c r="D48" s="1"/>
      <c r="E48" s="1"/>
      <c r="F48" s="1"/>
      <c r="G48" s="1"/>
      <c r="H48" s="1"/>
      <c r="I48" s="1"/>
      <c r="J48" s="1"/>
      <c r="K48" s="1"/>
      <c r="L48" s="1"/>
      <c r="M48" s="2"/>
      <c r="N48" s="2"/>
      <c r="O48" s="98">
        <v>470000</v>
      </c>
      <c r="P48" s="98">
        <v>3093</v>
      </c>
      <c r="Q48" s="2"/>
      <c r="R48" s="100">
        <v>440000</v>
      </c>
      <c r="S48" s="100">
        <v>3178</v>
      </c>
      <c r="T48" s="76"/>
      <c r="U48" s="101"/>
    </row>
    <row r="49" spans="1:21" s="87" customFormat="1" ht="12.75">
      <c r="A49" s="1"/>
      <c r="B49" s="1"/>
      <c r="C49" s="1"/>
      <c r="D49" s="1"/>
      <c r="E49" s="1"/>
      <c r="F49" s="1"/>
      <c r="G49" s="1"/>
      <c r="H49" s="1"/>
      <c r="I49" s="1"/>
      <c r="J49" s="1"/>
      <c r="K49" s="1"/>
      <c r="L49" s="1"/>
      <c r="M49" s="2"/>
      <c r="N49" s="2"/>
      <c r="O49" s="98">
        <v>500000</v>
      </c>
      <c r="P49" s="98">
        <v>3213</v>
      </c>
      <c r="Q49" s="2"/>
      <c r="R49" s="100">
        <v>470000</v>
      </c>
      <c r="S49" s="100">
        <v>3357</v>
      </c>
      <c r="T49" s="76"/>
      <c r="U49" s="101"/>
    </row>
    <row r="50" spans="1:21" s="87" customFormat="1" ht="12.75">
      <c r="A50" s="1"/>
      <c r="B50" s="1"/>
      <c r="C50" s="1"/>
      <c r="D50" s="1"/>
      <c r="E50" s="1"/>
      <c r="F50" s="1"/>
      <c r="G50" s="1"/>
      <c r="H50" s="1"/>
      <c r="I50" s="1"/>
      <c r="J50" s="1"/>
      <c r="K50" s="1"/>
      <c r="L50" s="1"/>
      <c r="M50" s="2"/>
      <c r="N50" s="2"/>
      <c r="O50" s="2"/>
      <c r="P50" s="102" t="s">
        <v>29</v>
      </c>
      <c r="Q50" s="2"/>
      <c r="R50" s="100">
        <v>500000</v>
      </c>
      <c r="S50" s="100">
        <v>3536</v>
      </c>
      <c r="T50" s="76"/>
      <c r="U50" s="101"/>
    </row>
    <row r="51" spans="1:21" s="87" customFormat="1" ht="12.75">
      <c r="A51" s="1"/>
      <c r="B51" s="1"/>
      <c r="C51" s="1"/>
      <c r="D51" s="1"/>
      <c r="E51" s="1"/>
      <c r="F51" s="1"/>
      <c r="G51" s="1"/>
      <c r="H51" s="1"/>
      <c r="I51" s="1"/>
      <c r="J51" s="1"/>
      <c r="K51" s="1"/>
      <c r="L51" s="1"/>
      <c r="M51" s="2"/>
      <c r="N51" s="2"/>
      <c r="O51" s="2"/>
      <c r="P51" s="102" t="s">
        <v>29</v>
      </c>
      <c r="Q51" s="2"/>
      <c r="R51" s="2"/>
      <c r="S51" s="2"/>
      <c r="T51" s="76"/>
      <c r="U51" s="101"/>
    </row>
    <row r="52" spans="1:21" s="87" customFormat="1" ht="12.75" hidden="1">
      <c r="A52" s="1"/>
      <c r="B52" s="1"/>
      <c r="C52" s="1"/>
      <c r="D52" s="1"/>
      <c r="E52" s="84"/>
      <c r="F52" s="1"/>
      <c r="G52" s="1"/>
      <c r="H52" s="1"/>
      <c r="I52" s="1"/>
      <c r="J52" s="1"/>
      <c r="K52" s="1"/>
      <c r="L52" s="1"/>
      <c r="M52" s="2"/>
      <c r="N52" s="2"/>
      <c r="O52" s="2"/>
      <c r="P52" s="2"/>
      <c r="Q52" s="102" t="s">
        <v>29</v>
      </c>
      <c r="R52" s="2"/>
      <c r="S52" s="2"/>
      <c r="T52" s="76"/>
      <c r="U52" s="101"/>
    </row>
    <row r="53" spans="1:21" s="87" customFormat="1" ht="12.75" hidden="1">
      <c r="A53" s="1"/>
      <c r="B53" s="1"/>
      <c r="C53" s="1"/>
      <c r="D53" s="1"/>
      <c r="E53" s="1"/>
      <c r="F53" s="1"/>
      <c r="G53" s="1"/>
      <c r="H53" s="1"/>
      <c r="I53" s="1"/>
      <c r="J53" s="1"/>
      <c r="K53" s="1"/>
      <c r="L53" s="1"/>
      <c r="M53" s="2"/>
      <c r="N53" s="2"/>
      <c r="O53" s="2"/>
      <c r="P53" s="2"/>
      <c r="Q53" s="76"/>
      <c r="R53" s="76"/>
      <c r="S53" s="76"/>
      <c r="T53" s="76"/>
      <c r="U53" s="101"/>
    </row>
    <row r="54" spans="1:21" s="87" customFormat="1" ht="12.75" hidden="1">
      <c r="A54" s="1"/>
      <c r="B54" s="1"/>
      <c r="C54" s="1"/>
      <c r="D54" s="1"/>
      <c r="E54" s="1"/>
      <c r="F54" s="1"/>
      <c r="G54" s="1"/>
      <c r="H54" s="1"/>
      <c r="I54" s="1"/>
      <c r="J54" s="1"/>
      <c r="K54" s="1"/>
      <c r="L54" s="1"/>
      <c r="M54" s="2"/>
      <c r="N54" s="2"/>
      <c r="O54" s="2"/>
      <c r="P54" s="2"/>
      <c r="Q54" s="76"/>
      <c r="R54" s="76"/>
      <c r="S54" s="76"/>
      <c r="T54" s="76"/>
      <c r="U54" s="101"/>
    </row>
    <row r="55" spans="1:21" s="87" customFormat="1" ht="12.75" hidden="1">
      <c r="A55" s="1"/>
      <c r="B55" s="1"/>
      <c r="C55" s="1"/>
      <c r="D55" s="1"/>
      <c r="E55" s="1"/>
      <c r="F55" s="1"/>
      <c r="G55" s="1"/>
      <c r="H55" s="1"/>
      <c r="I55" s="1"/>
      <c r="J55" s="1"/>
      <c r="K55" s="1"/>
      <c r="L55" s="1"/>
      <c r="M55" s="2"/>
      <c r="N55" s="2"/>
      <c r="O55" s="2"/>
      <c r="P55" s="2"/>
      <c r="Q55" s="76"/>
      <c r="R55" s="76"/>
      <c r="S55" s="76"/>
      <c r="T55" s="76"/>
      <c r="U55" s="101"/>
    </row>
    <row r="56" spans="1:21" s="87" customFormat="1" ht="12.75" hidden="1">
      <c r="A56" s="1"/>
      <c r="B56" s="1"/>
      <c r="C56" s="1"/>
      <c r="D56" s="1"/>
      <c r="E56" s="1"/>
      <c r="F56" s="1"/>
      <c r="G56" s="1"/>
      <c r="H56" s="1"/>
      <c r="I56" s="1"/>
      <c r="J56" s="1"/>
      <c r="K56" s="1"/>
      <c r="L56" s="1"/>
      <c r="M56" s="2"/>
      <c r="N56" s="2"/>
      <c r="O56" s="2"/>
      <c r="P56" s="2"/>
      <c r="Q56" s="76"/>
      <c r="R56" s="76"/>
      <c r="S56" s="76"/>
      <c r="T56" s="76"/>
      <c r="U56" s="101"/>
    </row>
    <row r="57" spans="1:21" s="87" customFormat="1" ht="12.75" hidden="1">
      <c r="A57" s="1"/>
      <c r="B57" s="1"/>
      <c r="C57" s="1"/>
      <c r="D57" s="1"/>
      <c r="E57" s="1"/>
      <c r="F57" s="1"/>
      <c r="G57" s="1"/>
      <c r="H57" s="1"/>
      <c r="I57" s="1"/>
      <c r="J57" s="1"/>
      <c r="K57" s="1"/>
      <c r="L57" s="1"/>
      <c r="M57" s="2"/>
      <c r="N57" s="2"/>
      <c r="O57" s="2"/>
      <c r="P57" s="2"/>
      <c r="Q57" s="76"/>
      <c r="R57" s="76"/>
      <c r="S57" s="76"/>
      <c r="T57" s="76"/>
      <c r="U57" s="101"/>
    </row>
    <row r="58" spans="1:21" s="87" customFormat="1" ht="12.75" hidden="1">
      <c r="A58" s="1"/>
      <c r="B58" s="1"/>
      <c r="C58" s="1"/>
      <c r="D58" s="1"/>
      <c r="E58" s="1"/>
      <c r="F58" s="1"/>
      <c r="G58" s="1"/>
      <c r="H58" s="1"/>
      <c r="I58" s="1"/>
      <c r="J58" s="1"/>
      <c r="K58" s="1"/>
      <c r="L58" s="1"/>
      <c r="M58" s="2"/>
      <c r="N58" s="2"/>
      <c r="O58" s="2"/>
      <c r="P58" s="2"/>
      <c r="Q58" s="76"/>
      <c r="R58" s="76"/>
      <c r="S58" s="76"/>
      <c r="T58" s="76"/>
      <c r="U58" s="101"/>
    </row>
    <row r="59" spans="1:21" s="87" customFormat="1" ht="12.75" hidden="1">
      <c r="A59" s="1"/>
      <c r="B59" s="1"/>
      <c r="C59" s="1"/>
      <c r="D59" s="1"/>
      <c r="E59" s="1"/>
      <c r="F59" s="1"/>
      <c r="G59" s="1"/>
      <c r="H59" s="1"/>
      <c r="I59" s="1"/>
      <c r="J59" s="1"/>
      <c r="K59" s="1"/>
      <c r="L59" s="1"/>
      <c r="M59" s="2"/>
      <c r="N59" s="2"/>
      <c r="O59" s="2"/>
      <c r="P59" s="2"/>
      <c r="Q59" s="76"/>
      <c r="R59" s="76"/>
      <c r="S59" s="76"/>
      <c r="T59" s="76"/>
      <c r="U59" s="101"/>
    </row>
    <row r="60" spans="1:21" s="87" customFormat="1" ht="12.75" hidden="1">
      <c r="A60" s="1"/>
      <c r="B60" s="1"/>
      <c r="C60" s="1"/>
      <c r="D60" s="1"/>
      <c r="E60" s="1"/>
      <c r="F60" s="1"/>
      <c r="G60" s="1"/>
      <c r="H60" s="1"/>
      <c r="I60" s="1"/>
      <c r="J60" s="1"/>
      <c r="K60" s="1"/>
      <c r="L60" s="1"/>
      <c r="M60" s="2"/>
      <c r="N60" s="2"/>
      <c r="O60" s="2"/>
      <c r="P60" s="2"/>
      <c r="Q60" s="76"/>
      <c r="R60" s="76"/>
      <c r="S60" s="76"/>
      <c r="T60" s="76"/>
      <c r="U60" s="101"/>
    </row>
    <row r="61" spans="17:21" ht="12.75" hidden="1">
      <c r="Q61" s="76"/>
      <c r="R61" s="103"/>
      <c r="S61" s="103"/>
      <c r="T61" s="103"/>
      <c r="U61" s="104"/>
    </row>
    <row r="62" spans="17:21" ht="12.75" hidden="1">
      <c r="Q62" s="76"/>
      <c r="R62" s="103"/>
      <c r="S62" s="103"/>
      <c r="T62" s="103"/>
      <c r="U62" s="104"/>
    </row>
    <row r="63" spans="17:21" ht="12.75" hidden="1">
      <c r="Q63" s="76"/>
      <c r="R63" s="103"/>
      <c r="S63" s="103"/>
      <c r="T63" s="103"/>
      <c r="U63" s="104"/>
    </row>
    <row r="64" spans="17:21" ht="12.75" hidden="1">
      <c r="Q64" s="76"/>
      <c r="R64" s="103"/>
      <c r="S64" s="103"/>
      <c r="T64" s="103"/>
      <c r="U64" s="104"/>
    </row>
    <row r="65" spans="17:21" ht="12.75" hidden="1">
      <c r="Q65" s="76"/>
      <c r="R65" s="103"/>
      <c r="S65" s="103"/>
      <c r="T65" s="103"/>
      <c r="U65" s="104"/>
    </row>
    <row r="66" spans="17:21" ht="12.75" hidden="1">
      <c r="Q66" s="76"/>
      <c r="R66" s="103"/>
      <c r="S66" s="103"/>
      <c r="T66" s="103"/>
      <c r="U66" s="104"/>
    </row>
    <row r="67" spans="17:21" ht="12.75" hidden="1">
      <c r="Q67" s="76"/>
      <c r="R67" s="103"/>
      <c r="S67" s="103"/>
      <c r="T67" s="103"/>
      <c r="U67" s="104"/>
    </row>
    <row r="68" spans="17:21" ht="12.75" hidden="1">
      <c r="Q68" s="76"/>
      <c r="R68" s="103"/>
      <c r="S68" s="103"/>
      <c r="T68" s="103"/>
      <c r="U68" s="104"/>
    </row>
    <row r="69" spans="17:21" ht="12.75" hidden="1">
      <c r="Q69" s="76"/>
      <c r="R69" s="103"/>
      <c r="S69" s="103"/>
      <c r="T69" s="103"/>
      <c r="U69" s="104"/>
    </row>
    <row r="70" spans="17:21" ht="12.75" hidden="1">
      <c r="Q70" s="76"/>
      <c r="R70" s="103"/>
      <c r="S70" s="103"/>
      <c r="T70" s="103"/>
      <c r="U70" s="104"/>
    </row>
    <row r="71" spans="17:21" ht="12.75" hidden="1">
      <c r="Q71" s="76"/>
      <c r="R71" s="103"/>
      <c r="S71" s="103"/>
      <c r="T71" s="103"/>
      <c r="U71" s="104"/>
    </row>
    <row r="72" spans="12:21" ht="12.75" hidden="1">
      <c r="L72" s="85"/>
      <c r="M72" s="76"/>
      <c r="Q72" s="76"/>
      <c r="R72" s="103"/>
      <c r="S72" s="103"/>
      <c r="T72" s="103"/>
      <c r="U72" s="104"/>
    </row>
    <row r="73" spans="12:21" ht="12.75" hidden="1">
      <c r="L73" s="85"/>
      <c r="M73" s="76"/>
      <c r="P73" s="76"/>
      <c r="Q73" s="76"/>
      <c r="R73" s="103"/>
      <c r="S73" s="103"/>
      <c r="T73" s="103"/>
      <c r="U73" s="104"/>
    </row>
    <row r="74" spans="16:21" ht="12.75" hidden="1">
      <c r="P74" s="76"/>
      <c r="Q74" s="76"/>
      <c r="R74" s="103"/>
      <c r="S74" s="103"/>
      <c r="T74" s="103"/>
      <c r="U74" s="104"/>
    </row>
    <row r="75" spans="13:21" ht="12.75" hidden="1">
      <c r="M75" s="76"/>
      <c r="P75" s="86"/>
      <c r="Q75" s="86"/>
      <c r="R75" s="105"/>
      <c r="S75" s="105"/>
      <c r="T75" s="105"/>
      <c r="U75" s="106"/>
    </row>
    <row r="76" spans="13:25" ht="12.75" hidden="1">
      <c r="M76" s="86"/>
      <c r="P76" s="86"/>
      <c r="Q76" s="86"/>
      <c r="R76" s="105"/>
      <c r="S76" s="105"/>
      <c r="T76" s="105"/>
      <c r="U76" s="107"/>
      <c r="V76" s="107"/>
      <c r="W76" s="107"/>
      <c r="X76" s="107"/>
      <c r="Y76" s="107"/>
    </row>
    <row r="77" spans="21:25" ht="12.75" hidden="1">
      <c r="U77" s="107"/>
      <c r="V77" s="107"/>
      <c r="W77" s="107"/>
      <c r="X77" s="107"/>
      <c r="Y77" s="107"/>
    </row>
    <row r="78" spans="21:25" ht="12.75" hidden="1">
      <c r="U78" s="107"/>
      <c r="V78" s="107"/>
      <c r="W78" s="107"/>
      <c r="X78" s="107"/>
      <c r="Y78" s="107"/>
    </row>
    <row r="79" spans="21:25" ht="12.75" hidden="1">
      <c r="U79" s="107"/>
      <c r="V79" s="107"/>
      <c r="W79" s="107"/>
      <c r="X79" s="107"/>
      <c r="Y79" s="107"/>
    </row>
    <row r="80" spans="21:25" ht="12.75" hidden="1">
      <c r="U80" s="107"/>
      <c r="V80" s="107"/>
      <c r="W80" s="107"/>
      <c r="X80" s="107"/>
      <c r="Y80" s="107"/>
    </row>
    <row r="81" spans="21:25" ht="12.75" hidden="1">
      <c r="U81" s="107"/>
      <c r="V81" s="107"/>
      <c r="W81" s="107"/>
      <c r="X81" s="107"/>
      <c r="Y81" s="107"/>
    </row>
    <row r="82" spans="21:25" ht="12.75" hidden="1">
      <c r="U82" s="107"/>
      <c r="V82" s="107"/>
      <c r="W82" s="107"/>
      <c r="X82" s="107"/>
      <c r="Y82" s="107"/>
    </row>
    <row r="83" spans="21:25" ht="12.75" hidden="1">
      <c r="U83" s="107"/>
      <c r="V83" s="107"/>
      <c r="W83" s="107"/>
      <c r="X83" s="107"/>
      <c r="Y83" s="107"/>
    </row>
    <row r="84" spans="21:25" ht="12.75" hidden="1">
      <c r="U84" s="107"/>
      <c r="V84" s="107"/>
      <c r="W84" s="107"/>
      <c r="X84" s="107"/>
      <c r="Y84" s="107"/>
    </row>
    <row r="85" spans="21:25" ht="12.75" hidden="1">
      <c r="U85" s="107"/>
      <c r="V85" s="107"/>
      <c r="W85" s="107"/>
      <c r="X85" s="107"/>
      <c r="Y85" s="107"/>
    </row>
    <row r="86" spans="21:25" ht="12.75" hidden="1">
      <c r="U86" s="107"/>
      <c r="V86" s="107"/>
      <c r="W86" s="107"/>
      <c r="X86" s="107"/>
      <c r="Y86" s="107"/>
    </row>
    <row r="87" spans="21:25" ht="12.75" hidden="1">
      <c r="U87" s="107"/>
      <c r="V87" s="107"/>
      <c r="W87" s="107"/>
      <c r="X87" s="107"/>
      <c r="Y87" s="107"/>
    </row>
    <row r="88" spans="21:25" ht="12.75" hidden="1">
      <c r="U88" s="107"/>
      <c r="V88" s="107"/>
      <c r="W88" s="107"/>
      <c r="X88" s="107"/>
      <c r="Y88" s="107"/>
    </row>
    <row r="89" spans="21:25" ht="12.75" hidden="1">
      <c r="U89" s="107"/>
      <c r="V89" s="107"/>
      <c r="W89" s="107"/>
      <c r="X89" s="107"/>
      <c r="Y89" s="107"/>
    </row>
    <row r="90" spans="21:25" ht="12.75" hidden="1">
      <c r="U90" s="107"/>
      <c r="V90" s="107"/>
      <c r="W90" s="107"/>
      <c r="X90" s="107"/>
      <c r="Y90" s="107"/>
    </row>
    <row r="91" spans="21:25" ht="12.75" hidden="1">
      <c r="U91" s="107"/>
      <c r="V91" s="107"/>
      <c r="W91" s="107"/>
      <c r="X91" s="107"/>
      <c r="Y91" s="107"/>
    </row>
    <row r="92" spans="21:25" ht="12.75" hidden="1">
      <c r="U92" s="107"/>
      <c r="V92" s="107"/>
      <c r="W92" s="107"/>
      <c r="X92" s="107"/>
      <c r="Y92" s="107"/>
    </row>
    <row r="93" spans="21:25" ht="12.75" hidden="1">
      <c r="U93" s="107"/>
      <c r="V93" s="107"/>
      <c r="W93" s="107"/>
      <c r="X93" s="107"/>
      <c r="Y93" s="107"/>
    </row>
    <row r="94" spans="21:25" ht="12.75" hidden="1">
      <c r="U94" s="107"/>
      <c r="V94" s="107"/>
      <c r="W94" s="107"/>
      <c r="X94" s="107"/>
      <c r="Y94" s="107"/>
    </row>
    <row r="95" spans="21:25" ht="12.75" hidden="1">
      <c r="U95" s="107"/>
      <c r="V95" s="107"/>
      <c r="W95" s="107"/>
      <c r="X95" s="107"/>
      <c r="Y95" s="107"/>
    </row>
    <row r="96" spans="21:25" ht="12.75" hidden="1">
      <c r="U96" s="107"/>
      <c r="V96" s="107"/>
      <c r="W96" s="107"/>
      <c r="X96" s="107"/>
      <c r="Y96" s="107"/>
    </row>
  </sheetData>
  <sheetProtection password="C0A4" sheet="1" objects="1" scenarios="1" selectLockedCells="1"/>
  <mergeCells count="2">
    <mergeCell ref="C3:L3"/>
    <mergeCell ref="H5:K11"/>
  </mergeCells>
  <dataValidations count="3">
    <dataValidation type="list" operator="equal" allowBlank="1" sqref="E11">
      <formula1>"Ja,Nein"</formula1>
    </dataValidation>
    <dataValidation type="decimal" allowBlank="1" showInputMessage="1" showErrorMessage="1" error="Bitte geben Sie einen Wert zwischen 0,00 und 80.000,00 € ein." sqref="E7">
      <formula1>0</formula1>
      <formula2>80000</formula2>
    </dataValidation>
    <dataValidation type="decimal" allowBlank="1" showInputMessage="1" showErrorMessage="1" error="Bitte geben Sie einen Wert zwischen 0,00 und 80.000,00 € ein." sqref="E5">
      <formula1>0</formula1>
      <formula2>80000</formula2>
    </dataValidation>
  </dataValidations>
  <hyperlinks>
    <hyperlink ref="E28" r:id="rId1" display="www.ra-erdmann.com"/>
    <hyperlink ref="E29" r:id="rId2" display="info@ra-erdmann.com"/>
  </hyperlinks>
  <printOptions/>
  <pageMargins left="0.7479166666666667" right="0.7479166666666667" top="0.9840277777777777" bottom="0.9840277777777777" header="0.5118055555555555" footer="0.5118055555555555"/>
  <pageSetup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Lars</cp:lastModifiedBy>
  <dcterms:created xsi:type="dcterms:W3CDTF">2014-03-14T09:03:33Z</dcterms:created>
  <dcterms:modified xsi:type="dcterms:W3CDTF">2014-03-24T15:50:47Z</dcterms:modified>
  <cp:category/>
  <cp:version/>
  <cp:contentType/>
  <cp:contentStatus/>
</cp:coreProperties>
</file>